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  <sheet name="01 04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_xlnm.Print_Titles" localSheetId="6">'01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Pol'!$A$1:$W$239</definedName>
    <definedName name="_xlnm.Print_Area" localSheetId="4">'01 02 Pol'!$A$1:$W$94</definedName>
    <definedName name="_xlnm.Print_Area" localSheetId="5">'01 03 Pol'!$A$1:$W$104</definedName>
    <definedName name="_xlnm.Print_Area" localSheetId="6">'01 04 Pol'!$A$1:$W$44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/>
  <c r="I20" s="1"/>
  <c r="I66"/>
  <c r="I19" s="1"/>
  <c r="I65"/>
  <c r="I64"/>
  <c r="I63"/>
  <c r="I62"/>
  <c r="I61"/>
  <c r="I60"/>
  <c r="I59"/>
  <c r="I17" s="1"/>
  <c r="I58"/>
  <c r="I57"/>
  <c r="I56"/>
  <c r="I55"/>
  <c r="I54"/>
  <c r="I53"/>
  <c r="I52"/>
  <c r="G44"/>
  <c r="H44" s="1"/>
  <c r="I44" s="1"/>
  <c r="F44"/>
  <c r="G43"/>
  <c r="F43"/>
  <c r="G42"/>
  <c r="F42"/>
  <c r="G41"/>
  <c r="H41" s="1"/>
  <c r="I41" s="1"/>
  <c r="F41"/>
  <c r="G40"/>
  <c r="F40"/>
  <c r="G39"/>
  <c r="H39" s="1"/>
  <c r="I39" s="1"/>
  <c r="I45" s="1"/>
  <c r="F39"/>
  <c r="G43" i="15"/>
  <c r="G9"/>
  <c r="I9"/>
  <c r="I8" s="1"/>
  <c r="K9"/>
  <c r="M9"/>
  <c r="O9"/>
  <c r="Q9"/>
  <c r="Q8" s="1"/>
  <c r="V9"/>
  <c r="G11"/>
  <c r="M11" s="1"/>
  <c r="I11"/>
  <c r="K11"/>
  <c r="K8" s="1"/>
  <c r="O11"/>
  <c r="O8" s="1"/>
  <c r="Q11"/>
  <c r="V11"/>
  <c r="V8" s="1"/>
  <c r="G13"/>
  <c r="I13"/>
  <c r="K13"/>
  <c r="M13"/>
  <c r="O13"/>
  <c r="Q13"/>
  <c r="V13"/>
  <c r="G15"/>
  <c r="M15" s="1"/>
  <c r="I15"/>
  <c r="K15"/>
  <c r="O15"/>
  <c r="Q15"/>
  <c r="V15"/>
  <c r="G17"/>
  <c r="I17"/>
  <c r="K17"/>
  <c r="M17"/>
  <c r="O17"/>
  <c r="Q17"/>
  <c r="V17"/>
  <c r="G19"/>
  <c r="M19" s="1"/>
  <c r="I19"/>
  <c r="K19"/>
  <c r="O19"/>
  <c r="Q19"/>
  <c r="V19"/>
  <c r="G24"/>
  <c r="I24"/>
  <c r="K24"/>
  <c r="M24"/>
  <c r="O24"/>
  <c r="Q24"/>
  <c r="V24"/>
  <c r="G26"/>
  <c r="M26" s="1"/>
  <c r="I26"/>
  <c r="K26"/>
  <c r="O26"/>
  <c r="Q26"/>
  <c r="V26"/>
  <c r="G28"/>
  <c r="I28"/>
  <c r="K28"/>
  <c r="M28"/>
  <c r="O28"/>
  <c r="Q28"/>
  <c r="V28"/>
  <c r="G30"/>
  <c r="M30" s="1"/>
  <c r="I30"/>
  <c r="K30"/>
  <c r="O30"/>
  <c r="Q30"/>
  <c r="V30"/>
  <c r="G32"/>
  <c r="I32"/>
  <c r="K32"/>
  <c r="M32"/>
  <c r="O32"/>
  <c r="Q32"/>
  <c r="V32"/>
  <c r="G34"/>
  <c r="M34" s="1"/>
  <c r="I34"/>
  <c r="K34"/>
  <c r="O34"/>
  <c r="Q34"/>
  <c r="V34"/>
  <c r="G36"/>
  <c r="I36"/>
  <c r="K36"/>
  <c r="M36"/>
  <c r="O36"/>
  <c r="Q36"/>
  <c r="V36"/>
  <c r="G38"/>
  <c r="M38" s="1"/>
  <c r="I38"/>
  <c r="K38"/>
  <c r="O38"/>
  <c r="Q38"/>
  <c r="V38"/>
  <c r="G40"/>
  <c r="I40"/>
  <c r="K40"/>
  <c r="M40"/>
  <c r="O40"/>
  <c r="Q40"/>
  <c r="V40"/>
  <c r="AE43"/>
  <c r="G103" i="14"/>
  <c r="G9"/>
  <c r="I9"/>
  <c r="I8" s="1"/>
  <c r="K9"/>
  <c r="M9"/>
  <c r="O9"/>
  <c r="Q9"/>
  <c r="Q8" s="1"/>
  <c r="V9"/>
  <c r="G11"/>
  <c r="M11" s="1"/>
  <c r="I11"/>
  <c r="K11"/>
  <c r="K8" s="1"/>
  <c r="O11"/>
  <c r="O8" s="1"/>
  <c r="Q11"/>
  <c r="V11"/>
  <c r="V8" s="1"/>
  <c r="G13"/>
  <c r="I13"/>
  <c r="K13"/>
  <c r="M13"/>
  <c r="O13"/>
  <c r="Q13"/>
  <c r="V13"/>
  <c r="G15"/>
  <c r="M15" s="1"/>
  <c r="I15"/>
  <c r="K15"/>
  <c r="O15"/>
  <c r="Q15"/>
  <c r="V15"/>
  <c r="G17"/>
  <c r="I17"/>
  <c r="K17"/>
  <c r="M17"/>
  <c r="O17"/>
  <c r="Q17"/>
  <c r="V17"/>
  <c r="G19"/>
  <c r="M19" s="1"/>
  <c r="I19"/>
  <c r="K19"/>
  <c r="O19"/>
  <c r="Q19"/>
  <c r="V19"/>
  <c r="G21"/>
  <c r="I21"/>
  <c r="K21"/>
  <c r="M21"/>
  <c r="O21"/>
  <c r="Q21"/>
  <c r="V21"/>
  <c r="G23"/>
  <c r="M23" s="1"/>
  <c r="I23"/>
  <c r="K23"/>
  <c r="O23"/>
  <c r="Q23"/>
  <c r="V23"/>
  <c r="G25"/>
  <c r="I25"/>
  <c r="K25"/>
  <c r="M25"/>
  <c r="O25"/>
  <c r="Q25"/>
  <c r="V25"/>
  <c r="G27"/>
  <c r="M27" s="1"/>
  <c r="I27"/>
  <c r="K27"/>
  <c r="O27"/>
  <c r="Q27"/>
  <c r="V27"/>
  <c r="G29"/>
  <c r="I29"/>
  <c r="K29"/>
  <c r="M29"/>
  <c r="O29"/>
  <c r="Q29"/>
  <c r="V29"/>
  <c r="G31"/>
  <c r="M31" s="1"/>
  <c r="I31"/>
  <c r="K31"/>
  <c r="O31"/>
  <c r="Q31"/>
  <c r="V31"/>
  <c r="G33"/>
  <c r="I33"/>
  <c r="K33"/>
  <c r="M33"/>
  <c r="O33"/>
  <c r="Q33"/>
  <c r="V33"/>
  <c r="G35"/>
  <c r="M35" s="1"/>
  <c r="I35"/>
  <c r="K35"/>
  <c r="O35"/>
  <c r="Q35"/>
  <c r="V35"/>
  <c r="G37"/>
  <c r="I37"/>
  <c r="K37"/>
  <c r="M37"/>
  <c r="O37"/>
  <c r="Q37"/>
  <c r="V37"/>
  <c r="G39"/>
  <c r="M39" s="1"/>
  <c r="I39"/>
  <c r="K39"/>
  <c r="O39"/>
  <c r="Q39"/>
  <c r="V39"/>
  <c r="G41"/>
  <c r="I41"/>
  <c r="K41"/>
  <c r="M41"/>
  <c r="O41"/>
  <c r="Q41"/>
  <c r="V41"/>
  <c r="G43"/>
  <c r="M43" s="1"/>
  <c r="I43"/>
  <c r="K43"/>
  <c r="O43"/>
  <c r="Q43"/>
  <c r="V43"/>
  <c r="G45"/>
  <c r="I45"/>
  <c r="K45"/>
  <c r="M45"/>
  <c r="O45"/>
  <c r="Q45"/>
  <c r="V45"/>
  <c r="G47"/>
  <c r="M47" s="1"/>
  <c r="I47"/>
  <c r="K47"/>
  <c r="O47"/>
  <c r="Q47"/>
  <c r="V47"/>
  <c r="G49"/>
  <c r="I49"/>
  <c r="K49"/>
  <c r="M49"/>
  <c r="O49"/>
  <c r="Q49"/>
  <c r="V49"/>
  <c r="G51"/>
  <c r="M51" s="1"/>
  <c r="I51"/>
  <c r="K51"/>
  <c r="O51"/>
  <c r="Q51"/>
  <c r="V51"/>
  <c r="G53"/>
  <c r="I53"/>
  <c r="K53"/>
  <c r="M53"/>
  <c r="O53"/>
  <c r="Q53"/>
  <c r="V53"/>
  <c r="G55"/>
  <c r="M55" s="1"/>
  <c r="I55"/>
  <c r="K55"/>
  <c r="O55"/>
  <c r="Q55"/>
  <c r="V55"/>
  <c r="G57"/>
  <c r="I57"/>
  <c r="K57"/>
  <c r="M57"/>
  <c r="O57"/>
  <c r="Q57"/>
  <c r="V57"/>
  <c r="G59"/>
  <c r="M59" s="1"/>
  <c r="I59"/>
  <c r="K59"/>
  <c r="O59"/>
  <c r="Q59"/>
  <c r="V59"/>
  <c r="G61"/>
  <c r="I61"/>
  <c r="K61"/>
  <c r="M61"/>
  <c r="O61"/>
  <c r="Q61"/>
  <c r="V61"/>
  <c r="G63"/>
  <c r="M63" s="1"/>
  <c r="I63"/>
  <c r="K63"/>
  <c r="O63"/>
  <c r="Q63"/>
  <c r="V63"/>
  <c r="G65"/>
  <c r="I65"/>
  <c r="K65"/>
  <c r="M65"/>
  <c r="O65"/>
  <c r="Q65"/>
  <c r="V65"/>
  <c r="G67"/>
  <c r="M67" s="1"/>
  <c r="I67"/>
  <c r="K67"/>
  <c r="O67"/>
  <c r="Q67"/>
  <c r="V67"/>
  <c r="G69"/>
  <c r="I69"/>
  <c r="K69"/>
  <c r="M69"/>
  <c r="O69"/>
  <c r="Q69"/>
  <c r="V69"/>
  <c r="G71"/>
  <c r="M71" s="1"/>
  <c r="I71"/>
  <c r="K71"/>
  <c r="O71"/>
  <c r="Q71"/>
  <c r="V71"/>
  <c r="G73"/>
  <c r="I73"/>
  <c r="K73"/>
  <c r="M73"/>
  <c r="O73"/>
  <c r="Q73"/>
  <c r="V73"/>
  <c r="G75"/>
  <c r="M75" s="1"/>
  <c r="I75"/>
  <c r="K75"/>
  <c r="O75"/>
  <c r="Q75"/>
  <c r="V75"/>
  <c r="G77"/>
  <c r="I77"/>
  <c r="K77"/>
  <c r="M77"/>
  <c r="O77"/>
  <c r="Q77"/>
  <c r="V77"/>
  <c r="G79"/>
  <c r="M79" s="1"/>
  <c r="I79"/>
  <c r="K79"/>
  <c r="O79"/>
  <c r="Q79"/>
  <c r="V79"/>
  <c r="G81"/>
  <c r="I81"/>
  <c r="K81"/>
  <c r="M81"/>
  <c r="O81"/>
  <c r="Q81"/>
  <c r="V81"/>
  <c r="G83"/>
  <c r="M83" s="1"/>
  <c r="I83"/>
  <c r="K83"/>
  <c r="O83"/>
  <c r="Q83"/>
  <c r="V83"/>
  <c r="G85"/>
  <c r="I85"/>
  <c r="K85"/>
  <c r="M85"/>
  <c r="O85"/>
  <c r="Q85"/>
  <c r="V85"/>
  <c r="G87"/>
  <c r="M87" s="1"/>
  <c r="I87"/>
  <c r="K87"/>
  <c r="O87"/>
  <c r="Q87"/>
  <c r="V87"/>
  <c r="G90"/>
  <c r="G89" s="1"/>
  <c r="I90"/>
  <c r="K90"/>
  <c r="K89" s="1"/>
  <c r="O90"/>
  <c r="O89" s="1"/>
  <c r="Q90"/>
  <c r="V90"/>
  <c r="V89" s="1"/>
  <c r="G92"/>
  <c r="I92"/>
  <c r="I89" s="1"/>
  <c r="K92"/>
  <c r="M92"/>
  <c r="O92"/>
  <c r="Q92"/>
  <c r="Q89" s="1"/>
  <c r="V92"/>
  <c r="G94"/>
  <c r="M94" s="1"/>
  <c r="I94"/>
  <c r="K94"/>
  <c r="O94"/>
  <c r="Q94"/>
  <c r="V94"/>
  <c r="G96"/>
  <c r="K96"/>
  <c r="O96"/>
  <c r="V96"/>
  <c r="G97"/>
  <c r="I97"/>
  <c r="I96" s="1"/>
  <c r="K97"/>
  <c r="M97"/>
  <c r="M96" s="1"/>
  <c r="O97"/>
  <c r="Q97"/>
  <c r="Q96" s="1"/>
  <c r="V97"/>
  <c r="G99"/>
  <c r="K99"/>
  <c r="O99"/>
  <c r="V99"/>
  <c r="G100"/>
  <c r="I100"/>
  <c r="I99" s="1"/>
  <c r="K100"/>
  <c r="M100"/>
  <c r="M99" s="1"/>
  <c r="O100"/>
  <c r="Q100"/>
  <c r="Q99" s="1"/>
  <c r="V100"/>
  <c r="AE103"/>
  <c r="AF103"/>
  <c r="G93" i="13"/>
  <c r="G9"/>
  <c r="I9"/>
  <c r="I8" s="1"/>
  <c r="K9"/>
  <c r="M9"/>
  <c r="O9"/>
  <c r="Q9"/>
  <c r="Q8" s="1"/>
  <c r="V9"/>
  <c r="G12"/>
  <c r="M12" s="1"/>
  <c r="I12"/>
  <c r="K12"/>
  <c r="K8" s="1"/>
  <c r="O12"/>
  <c r="O8" s="1"/>
  <c r="Q12"/>
  <c r="V12"/>
  <c r="V8" s="1"/>
  <c r="G15"/>
  <c r="I15"/>
  <c r="K15"/>
  <c r="M15"/>
  <c r="O15"/>
  <c r="Q15"/>
  <c r="V15"/>
  <c r="G18"/>
  <c r="M18" s="1"/>
  <c r="I18"/>
  <c r="K18"/>
  <c r="O18"/>
  <c r="Q18"/>
  <c r="V18"/>
  <c r="G21"/>
  <c r="I21"/>
  <c r="K21"/>
  <c r="M21"/>
  <c r="O21"/>
  <c r="Q21"/>
  <c r="V21"/>
  <c r="G25"/>
  <c r="I25"/>
  <c r="I24" s="1"/>
  <c r="K25"/>
  <c r="M25"/>
  <c r="O25"/>
  <c r="Q25"/>
  <c r="Q24" s="1"/>
  <c r="V25"/>
  <c r="G28"/>
  <c r="M28" s="1"/>
  <c r="I28"/>
  <c r="K28"/>
  <c r="K24" s="1"/>
  <c r="O28"/>
  <c r="O24" s="1"/>
  <c r="Q28"/>
  <c r="V28"/>
  <c r="V24" s="1"/>
  <c r="G30"/>
  <c r="I30"/>
  <c r="K30"/>
  <c r="M30"/>
  <c r="O30"/>
  <c r="Q30"/>
  <c r="V30"/>
  <c r="G32"/>
  <c r="M32" s="1"/>
  <c r="I32"/>
  <c r="K32"/>
  <c r="O32"/>
  <c r="Q32"/>
  <c r="V32"/>
  <c r="G34"/>
  <c r="I34"/>
  <c r="K34"/>
  <c r="M34"/>
  <c r="O34"/>
  <c r="Q34"/>
  <c r="V34"/>
  <c r="G36"/>
  <c r="M36" s="1"/>
  <c r="I36"/>
  <c r="K36"/>
  <c r="O36"/>
  <c r="Q36"/>
  <c r="V36"/>
  <c r="G39"/>
  <c r="G38" s="1"/>
  <c r="I39"/>
  <c r="K39"/>
  <c r="K38" s="1"/>
  <c r="O39"/>
  <c r="O38" s="1"/>
  <c r="Q39"/>
  <c r="V39"/>
  <c r="V38" s="1"/>
  <c r="G41"/>
  <c r="I41"/>
  <c r="I38" s="1"/>
  <c r="K41"/>
  <c r="M41"/>
  <c r="O41"/>
  <c r="Q41"/>
  <c r="Q38" s="1"/>
  <c r="V41"/>
  <c r="G43"/>
  <c r="M43" s="1"/>
  <c r="I43"/>
  <c r="K43"/>
  <c r="O43"/>
  <c r="Q43"/>
  <c r="V43"/>
  <c r="G45"/>
  <c r="I45"/>
  <c r="K45"/>
  <c r="M45"/>
  <c r="O45"/>
  <c r="Q45"/>
  <c r="V45"/>
  <c r="G47"/>
  <c r="M47" s="1"/>
  <c r="I47"/>
  <c r="K47"/>
  <c r="O47"/>
  <c r="Q47"/>
  <c r="V47"/>
  <c r="G49"/>
  <c r="I49"/>
  <c r="K49"/>
  <c r="M49"/>
  <c r="O49"/>
  <c r="Q49"/>
  <c r="V49"/>
  <c r="G51"/>
  <c r="M51" s="1"/>
  <c r="I51"/>
  <c r="K51"/>
  <c r="O51"/>
  <c r="Q51"/>
  <c r="V51"/>
  <c r="G53"/>
  <c r="I53"/>
  <c r="K53"/>
  <c r="M53"/>
  <c r="O53"/>
  <c r="Q53"/>
  <c r="V53"/>
  <c r="G55"/>
  <c r="M55" s="1"/>
  <c r="I55"/>
  <c r="K55"/>
  <c r="O55"/>
  <c r="Q55"/>
  <c r="V55"/>
  <c r="G57"/>
  <c r="I57"/>
  <c r="K57"/>
  <c r="M57"/>
  <c r="O57"/>
  <c r="Q57"/>
  <c r="V57"/>
  <c r="G59"/>
  <c r="M59" s="1"/>
  <c r="I59"/>
  <c r="K59"/>
  <c r="O59"/>
  <c r="Q59"/>
  <c r="V59"/>
  <c r="G61"/>
  <c r="I61"/>
  <c r="K61"/>
  <c r="M61"/>
  <c r="O61"/>
  <c r="Q61"/>
  <c r="V61"/>
  <c r="G63"/>
  <c r="M63" s="1"/>
  <c r="I63"/>
  <c r="K63"/>
  <c r="O63"/>
  <c r="Q63"/>
  <c r="V63"/>
  <c r="G65"/>
  <c r="I65"/>
  <c r="K65"/>
  <c r="M65"/>
  <c r="O65"/>
  <c r="Q65"/>
  <c r="V65"/>
  <c r="G67"/>
  <c r="M67" s="1"/>
  <c r="I67"/>
  <c r="K67"/>
  <c r="O67"/>
  <c r="Q67"/>
  <c r="V67"/>
  <c r="G69"/>
  <c r="I69"/>
  <c r="K69"/>
  <c r="M69"/>
  <c r="O69"/>
  <c r="Q69"/>
  <c r="V69"/>
  <c r="G71"/>
  <c r="M71" s="1"/>
  <c r="I71"/>
  <c r="K71"/>
  <c r="O71"/>
  <c r="Q71"/>
  <c r="V71"/>
  <c r="G73"/>
  <c r="I73"/>
  <c r="K73"/>
  <c r="M73"/>
  <c r="O73"/>
  <c r="Q73"/>
  <c r="V73"/>
  <c r="G75"/>
  <c r="M75" s="1"/>
  <c r="I75"/>
  <c r="K75"/>
  <c r="O75"/>
  <c r="Q75"/>
  <c r="V75"/>
  <c r="G77"/>
  <c r="I77"/>
  <c r="K77"/>
  <c r="M77"/>
  <c r="O77"/>
  <c r="Q77"/>
  <c r="V77"/>
  <c r="G80"/>
  <c r="I80"/>
  <c r="I79" s="1"/>
  <c r="K80"/>
  <c r="M80"/>
  <c r="O80"/>
  <c r="Q80"/>
  <c r="Q79" s="1"/>
  <c r="V80"/>
  <c r="G82"/>
  <c r="M82" s="1"/>
  <c r="I82"/>
  <c r="K82"/>
  <c r="K79" s="1"/>
  <c r="O82"/>
  <c r="O79" s="1"/>
  <c r="Q82"/>
  <c r="V82"/>
  <c r="V79" s="1"/>
  <c r="G84"/>
  <c r="I84"/>
  <c r="K84"/>
  <c r="M84"/>
  <c r="O84"/>
  <c r="Q84"/>
  <c r="V84"/>
  <c r="G86"/>
  <c r="M86" s="1"/>
  <c r="I86"/>
  <c r="K86"/>
  <c r="O86"/>
  <c r="Q86"/>
  <c r="V86"/>
  <c r="G88"/>
  <c r="I88"/>
  <c r="K88"/>
  <c r="M88"/>
  <c r="O88"/>
  <c r="Q88"/>
  <c r="V88"/>
  <c r="G90"/>
  <c r="M90" s="1"/>
  <c r="I90"/>
  <c r="K90"/>
  <c r="O90"/>
  <c r="Q90"/>
  <c r="V90"/>
  <c r="AE93"/>
  <c r="AF93"/>
  <c r="G238" i="12"/>
  <c r="BA159"/>
  <c r="BA135"/>
  <c r="BA129"/>
  <c r="BA124"/>
  <c r="BA110"/>
  <c r="BA105"/>
  <c r="BA82"/>
  <c r="BA44"/>
  <c r="BA39"/>
  <c r="BA34"/>
  <c r="BA29"/>
  <c r="BA25"/>
  <c r="BA21"/>
  <c r="G9"/>
  <c r="G8" s="1"/>
  <c r="I9"/>
  <c r="I8" s="1"/>
  <c r="K9"/>
  <c r="K8" s="1"/>
  <c r="M9"/>
  <c r="O9"/>
  <c r="O8" s="1"/>
  <c r="Q9"/>
  <c r="Q8" s="1"/>
  <c r="V9"/>
  <c r="V8" s="1"/>
  <c r="G13"/>
  <c r="M13" s="1"/>
  <c r="I13"/>
  <c r="K13"/>
  <c r="O13"/>
  <c r="Q13"/>
  <c r="V13"/>
  <c r="G16"/>
  <c r="I16"/>
  <c r="K16"/>
  <c r="M16"/>
  <c r="O16"/>
  <c r="Q16"/>
  <c r="V16"/>
  <c r="G20"/>
  <c r="I20"/>
  <c r="K20"/>
  <c r="M20"/>
  <c r="O20"/>
  <c r="Q20"/>
  <c r="V20"/>
  <c r="G24"/>
  <c r="I24"/>
  <c r="K24"/>
  <c r="M24"/>
  <c r="O24"/>
  <c r="Q24"/>
  <c r="V24"/>
  <c r="G28"/>
  <c r="I28"/>
  <c r="K28"/>
  <c r="M28"/>
  <c r="O28"/>
  <c r="Q28"/>
  <c r="V28"/>
  <c r="G33"/>
  <c r="I33"/>
  <c r="K33"/>
  <c r="M33"/>
  <c r="O33"/>
  <c r="Q33"/>
  <c r="V33"/>
  <c r="G38"/>
  <c r="I38"/>
  <c r="K38"/>
  <c r="M38"/>
  <c r="O38"/>
  <c r="Q38"/>
  <c r="V38"/>
  <c r="G43"/>
  <c r="I43"/>
  <c r="K43"/>
  <c r="M43"/>
  <c r="O43"/>
  <c r="Q43"/>
  <c r="V43"/>
  <c r="G48"/>
  <c r="I48"/>
  <c r="K48"/>
  <c r="M48"/>
  <c r="O48"/>
  <c r="Q48"/>
  <c r="V48"/>
  <c r="G53"/>
  <c r="I53"/>
  <c r="K53"/>
  <c r="M53"/>
  <c r="O53"/>
  <c r="Q53"/>
  <c r="V53"/>
  <c r="G58"/>
  <c r="I58"/>
  <c r="K58"/>
  <c r="M58"/>
  <c r="O58"/>
  <c r="Q58"/>
  <c r="V58"/>
  <c r="G64"/>
  <c r="I64"/>
  <c r="K64"/>
  <c r="M64"/>
  <c r="O64"/>
  <c r="Q64"/>
  <c r="V64"/>
  <c r="G68"/>
  <c r="I68"/>
  <c r="K68"/>
  <c r="M68"/>
  <c r="O68"/>
  <c r="Q68"/>
  <c r="V68"/>
  <c r="G72"/>
  <c r="I72"/>
  <c r="K72"/>
  <c r="M72"/>
  <c r="O72"/>
  <c r="Q72"/>
  <c r="V72"/>
  <c r="G76"/>
  <c r="I76"/>
  <c r="K76"/>
  <c r="M76"/>
  <c r="O76"/>
  <c r="Q76"/>
  <c r="V76"/>
  <c r="G81"/>
  <c r="I81"/>
  <c r="K81"/>
  <c r="M81"/>
  <c r="O81"/>
  <c r="Q81"/>
  <c r="V81"/>
  <c r="G85"/>
  <c r="I85"/>
  <c r="K85"/>
  <c r="M85"/>
  <c r="O85"/>
  <c r="Q85"/>
  <c r="V85"/>
  <c r="G89"/>
  <c r="I89"/>
  <c r="K89"/>
  <c r="M89"/>
  <c r="O89"/>
  <c r="Q89"/>
  <c r="V89"/>
  <c r="G94"/>
  <c r="I94"/>
  <c r="I93" s="1"/>
  <c r="K94"/>
  <c r="M94"/>
  <c r="O94"/>
  <c r="Q94"/>
  <c r="Q93" s="1"/>
  <c r="V94"/>
  <c r="G98"/>
  <c r="G93" s="1"/>
  <c r="I98"/>
  <c r="K98"/>
  <c r="K93" s="1"/>
  <c r="O98"/>
  <c r="O93" s="1"/>
  <c r="Q98"/>
  <c r="V98"/>
  <c r="V93" s="1"/>
  <c r="G104"/>
  <c r="I104"/>
  <c r="K104"/>
  <c r="M104"/>
  <c r="O104"/>
  <c r="Q104"/>
  <c r="V104"/>
  <c r="G109"/>
  <c r="M109" s="1"/>
  <c r="I109"/>
  <c r="K109"/>
  <c r="O109"/>
  <c r="Q109"/>
  <c r="V109"/>
  <c r="G114"/>
  <c r="I114"/>
  <c r="K114"/>
  <c r="M114"/>
  <c r="O114"/>
  <c r="Q114"/>
  <c r="V114"/>
  <c r="G119"/>
  <c r="M119" s="1"/>
  <c r="I119"/>
  <c r="K119"/>
  <c r="O119"/>
  <c r="Q119"/>
  <c r="V119"/>
  <c r="G123"/>
  <c r="I123"/>
  <c r="K123"/>
  <c r="M123"/>
  <c r="O123"/>
  <c r="Q123"/>
  <c r="V123"/>
  <c r="G128"/>
  <c r="M128" s="1"/>
  <c r="I128"/>
  <c r="K128"/>
  <c r="O128"/>
  <c r="Q128"/>
  <c r="V128"/>
  <c r="G134"/>
  <c r="I134"/>
  <c r="I133" s="1"/>
  <c r="K134"/>
  <c r="M134"/>
  <c r="O134"/>
  <c r="Q134"/>
  <c r="Q133" s="1"/>
  <c r="V134"/>
  <c r="G139"/>
  <c r="M139" s="1"/>
  <c r="I139"/>
  <c r="K139"/>
  <c r="K133" s="1"/>
  <c r="O139"/>
  <c r="O133" s="1"/>
  <c r="Q139"/>
  <c r="V139"/>
  <c r="V133" s="1"/>
  <c r="G143"/>
  <c r="I143"/>
  <c r="K143"/>
  <c r="M143"/>
  <c r="O143"/>
  <c r="Q143"/>
  <c r="V143"/>
  <c r="G148"/>
  <c r="I148"/>
  <c r="I147" s="1"/>
  <c r="K148"/>
  <c r="M148"/>
  <c r="O148"/>
  <c r="Q148"/>
  <c r="Q147" s="1"/>
  <c r="V148"/>
  <c r="G151"/>
  <c r="M151" s="1"/>
  <c r="I151"/>
  <c r="K151"/>
  <c r="K147" s="1"/>
  <c r="O151"/>
  <c r="O147" s="1"/>
  <c r="Q151"/>
  <c r="V151"/>
  <c r="V147" s="1"/>
  <c r="G154"/>
  <c r="I154"/>
  <c r="K154"/>
  <c r="M154"/>
  <c r="O154"/>
  <c r="Q154"/>
  <c r="V154"/>
  <c r="G158"/>
  <c r="M158" s="1"/>
  <c r="I158"/>
  <c r="K158"/>
  <c r="O158"/>
  <c r="Q158"/>
  <c r="V158"/>
  <c r="G164"/>
  <c r="G163" s="1"/>
  <c r="I164"/>
  <c r="K164"/>
  <c r="K163" s="1"/>
  <c r="O164"/>
  <c r="O163" s="1"/>
  <c r="Q164"/>
  <c r="V164"/>
  <c r="V163" s="1"/>
  <c r="G169"/>
  <c r="I169"/>
  <c r="I163" s="1"/>
  <c r="K169"/>
  <c r="M169"/>
  <c r="O169"/>
  <c r="Q169"/>
  <c r="Q163" s="1"/>
  <c r="V169"/>
  <c r="G173"/>
  <c r="K173"/>
  <c r="O173"/>
  <c r="V173"/>
  <c r="G174"/>
  <c r="I174"/>
  <c r="I173" s="1"/>
  <c r="K174"/>
  <c r="M174"/>
  <c r="M173" s="1"/>
  <c r="O174"/>
  <c r="Q174"/>
  <c r="Q173" s="1"/>
  <c r="V174"/>
  <c r="G178"/>
  <c r="I178"/>
  <c r="I177" s="1"/>
  <c r="K178"/>
  <c r="M178"/>
  <c r="O178"/>
  <c r="Q178"/>
  <c r="Q177" s="1"/>
  <c r="V178"/>
  <c r="G181"/>
  <c r="M181" s="1"/>
  <c r="I181"/>
  <c r="K181"/>
  <c r="K177" s="1"/>
  <c r="O181"/>
  <c r="O177" s="1"/>
  <c r="Q181"/>
  <c r="V181"/>
  <c r="V177" s="1"/>
  <c r="G185"/>
  <c r="I185"/>
  <c r="K185"/>
  <c r="M185"/>
  <c r="O185"/>
  <c r="Q185"/>
  <c r="V185"/>
  <c r="G188"/>
  <c r="M188" s="1"/>
  <c r="I188"/>
  <c r="K188"/>
  <c r="O188"/>
  <c r="Q188"/>
  <c r="V188"/>
  <c r="G192"/>
  <c r="G191" s="1"/>
  <c r="I192"/>
  <c r="K192"/>
  <c r="K191" s="1"/>
  <c r="O192"/>
  <c r="O191" s="1"/>
  <c r="Q192"/>
  <c r="V192"/>
  <c r="V191" s="1"/>
  <c r="G196"/>
  <c r="I196"/>
  <c r="I191" s="1"/>
  <c r="K196"/>
  <c r="M196"/>
  <c r="O196"/>
  <c r="Q196"/>
  <c r="Q191" s="1"/>
  <c r="V196"/>
  <c r="G201"/>
  <c r="M201" s="1"/>
  <c r="I201"/>
  <c r="K201"/>
  <c r="O201"/>
  <c r="Q201"/>
  <c r="V201"/>
  <c r="G205"/>
  <c r="I205"/>
  <c r="K205"/>
  <c r="M205"/>
  <c r="O205"/>
  <c r="Q205"/>
  <c r="V205"/>
  <c r="G208"/>
  <c r="K208"/>
  <c r="O208"/>
  <c r="V208"/>
  <c r="G209"/>
  <c r="I209"/>
  <c r="I208" s="1"/>
  <c r="K209"/>
  <c r="M209"/>
  <c r="M208" s="1"/>
  <c r="O209"/>
  <c r="Q209"/>
  <c r="Q208" s="1"/>
  <c r="V209"/>
  <c r="G215"/>
  <c r="I215"/>
  <c r="I214" s="1"/>
  <c r="K215"/>
  <c r="M215"/>
  <c r="O215"/>
  <c r="Q215"/>
  <c r="Q214" s="1"/>
  <c r="V215"/>
  <c r="G218"/>
  <c r="M218" s="1"/>
  <c r="I218"/>
  <c r="K218"/>
  <c r="K214" s="1"/>
  <c r="O218"/>
  <c r="O214" s="1"/>
  <c r="Q218"/>
  <c r="V218"/>
  <c r="V214" s="1"/>
  <c r="G222"/>
  <c r="G221" s="1"/>
  <c r="I222"/>
  <c r="K222"/>
  <c r="K221" s="1"/>
  <c r="O222"/>
  <c r="O221" s="1"/>
  <c r="Q222"/>
  <c r="V222"/>
  <c r="V221" s="1"/>
  <c r="G225"/>
  <c r="I225"/>
  <c r="I221" s="1"/>
  <c r="K225"/>
  <c r="M225"/>
  <c r="O225"/>
  <c r="Q225"/>
  <c r="Q221" s="1"/>
  <c r="V225"/>
  <c r="G227"/>
  <c r="M227" s="1"/>
  <c r="I227"/>
  <c r="K227"/>
  <c r="O227"/>
  <c r="Q227"/>
  <c r="V227"/>
  <c r="G229"/>
  <c r="I229"/>
  <c r="K229"/>
  <c r="M229"/>
  <c r="O229"/>
  <c r="Q229"/>
  <c r="V229"/>
  <c r="G231"/>
  <c r="M231" s="1"/>
  <c r="I231"/>
  <c r="K231"/>
  <c r="O231"/>
  <c r="Q231"/>
  <c r="V231"/>
  <c r="G234"/>
  <c r="I234"/>
  <c r="K234"/>
  <c r="M234"/>
  <c r="O234"/>
  <c r="Q234"/>
  <c r="V234"/>
  <c r="AE238"/>
  <c r="AF238"/>
  <c r="I18" i="1"/>
  <c r="I16"/>
  <c r="F45"/>
  <c r="G45"/>
  <c r="G25" s="1"/>
  <c r="A25" s="1"/>
  <c r="A26" s="1"/>
  <c r="G26" s="1"/>
  <c r="H43"/>
  <c r="I43" s="1"/>
  <c r="H40"/>
  <c r="I40" s="1"/>
  <c r="I68" l="1"/>
  <c r="J54" s="1"/>
  <c r="J57"/>
  <c r="J61"/>
  <c r="J65"/>
  <c r="H42"/>
  <c r="I42" s="1"/>
  <c r="G28"/>
  <c r="G23"/>
  <c r="M8" i="15"/>
  <c r="G8"/>
  <c r="AF43"/>
  <c r="M8" i="14"/>
  <c r="G8"/>
  <c r="M90"/>
  <c r="M89" s="1"/>
  <c r="M24" i="13"/>
  <c r="M79"/>
  <c r="M8"/>
  <c r="G79"/>
  <c r="G24"/>
  <c r="G8"/>
  <c r="M39"/>
  <c r="M38" s="1"/>
  <c r="M177" i="12"/>
  <c r="M147"/>
  <c r="M133"/>
  <c r="M8"/>
  <c r="M214"/>
  <c r="G214"/>
  <c r="G177"/>
  <c r="G147"/>
  <c r="G133"/>
  <c r="M98"/>
  <c r="M93" s="1"/>
  <c r="M222"/>
  <c r="M221" s="1"/>
  <c r="M192"/>
  <c r="M191" s="1"/>
  <c r="M164"/>
  <c r="M163" s="1"/>
  <c r="J44" i="1"/>
  <c r="J42"/>
  <c r="J40"/>
  <c r="J43"/>
  <c r="J41"/>
  <c r="J39"/>
  <c r="J45" s="1"/>
  <c r="H45"/>
  <c r="I21"/>
  <c r="J28"/>
  <c r="J26"/>
  <c r="G38"/>
  <c r="F38"/>
  <c r="H32"/>
  <c r="J23"/>
  <c r="J24"/>
  <c r="J25"/>
  <c r="J27"/>
  <c r="E24"/>
  <c r="E26"/>
  <c r="J63" l="1"/>
  <c r="J59"/>
  <c r="J67"/>
  <c r="J55"/>
  <c r="J53"/>
  <c r="J66"/>
  <c r="J64"/>
  <c r="J62"/>
  <c r="J60"/>
  <c r="J58"/>
  <c r="J56"/>
  <c r="J52"/>
  <c r="A23"/>
  <c r="A24" s="1"/>
  <c r="G24" s="1"/>
  <c r="A27" s="1"/>
  <c r="A29" s="1"/>
  <c r="G29" s="1"/>
  <c r="G27" s="1"/>
  <c r="J68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<sst xmlns="http://schemas.openxmlformats.org/spreadsheetml/2006/main" count="1743" uniqueCount="544">
  <si>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</si>
  <si>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</si>
  <si>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</si>
  <si>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</si>
  <si>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</si>
  <si>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</si>
  <si>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</si>
  <si>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</si>
  <si>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</si>
  <si>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</si>
  <si>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</si>
  <si>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</si>
  <si>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</si>
  <si>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</si>
  <si>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</si>
  <si>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</si>
  <si>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</si>
  <si>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</si>
  <si>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</si>
  <si>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</si>
  <si>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</si>
  <si>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</si>
  <si>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</si>
  <si>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</si>
  <si>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</si>
  <si>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</si>
  <si>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</si>
  <si>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</si>
  <si>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</si>
  <si>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</si>
  <si>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</si>
  <si>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</si>
  <si>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</si>
  <si>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</si>
  <si>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</si>
  <si>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</si>
  <si>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</si>
  <si>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</si>
  <si>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</si>
  <si>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</si>
  <si>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</si>
  <si>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</si>
  <si>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</si>
  <si>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ZO18/09</t>
  </si>
  <si>
    <t>Bezbariérové úpravy ZŠ Oskol, Kroměříž</t>
  </si>
  <si>
    <t>Město Kroměříž</t>
  </si>
  <si>
    <t>Velké náměstí 115/1</t>
  </si>
  <si>
    <t>Kroměříž</t>
  </si>
  <si>
    <t>76701</t>
  </si>
  <si>
    <t>00287351</t>
  </si>
  <si>
    <t>Ing. Jan Zona</t>
  </si>
  <si>
    <t>Jiráskova 889/18</t>
  </si>
  <si>
    <t>72321041</t>
  </si>
  <si>
    <t>Stavba</t>
  </si>
  <si>
    <t>01</t>
  </si>
  <si>
    <t>Základní škola</t>
  </si>
  <si>
    <t>Vyrovnávací rampy I a II, zábradelní plošiny</t>
  </si>
  <si>
    <t>02</t>
  </si>
  <si>
    <t>ZTI</t>
  </si>
  <si>
    <t>03</t>
  </si>
  <si>
    <t>Elektro</t>
  </si>
  <si>
    <t>04</t>
  </si>
  <si>
    <t>VN+ON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</si>
  <si>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</si>
  <si>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</si>
  <si>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</si>
  <si>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</si>
  <si>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</si>
  <si>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</si>
  <si>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</si>
  <si>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</t>
  </si>
  <si>
    <t>56</t>
  </si>
  <si>
    <t>Podkladní vrstvy komunikací a zpevněných ploch</t>
  </si>
  <si>
    <t>91</t>
  </si>
  <si>
    <t>Doplňující práce na komunikaci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</si>
  <si>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</si>
  <si>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</si>
  <si>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</si>
  <si>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</si>
  <si>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</si>
  <si>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</si>
  <si>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</si>
  <si>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</si>
  <si>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</si>
  <si>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</si>
  <si>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</si>
  <si>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</si>
  <si>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783</t>
  </si>
  <si>
    <t>Nátěry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</si>
  <si>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</si>
  <si>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</si>
  <si>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</si>
  <si>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</si>
  <si>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</si>
  <si>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</si>
  <si>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</si>
  <si>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</si>
  <si>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</si>
  <si>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</si>
  <si>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</si>
  <si>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</si>
  <si>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</si>
  <si>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</si>
  <si>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</si>
  <si>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</si>
  <si>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</si>
  <si>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</si>
  <si>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</si>
  <si>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</si>
  <si>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</si>
  <si>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</si>
  <si>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</si>
  <si>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</si>
  <si>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</si>
  <si>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</si>
  <si>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</si>
  <si>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</si>
  <si>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</si>
  <si>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</si>
  <si>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</si>
  <si>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</si>
  <si>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</si>
  <si>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</si>
  <si>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</si>
  <si>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</si>
  <si>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</si>
  <si>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</si>
  <si>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</si>
  <si>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</si>
  <si>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18/ II</t>
  </si>
  <si>
    <t>POL1_1</t>
  </si>
  <si>
    <t>s přemístěním hmot na skládku na vzdálenost do 3 m nebo s naložením na dopravní prostředek</t>
  </si>
  <si>
    <t>SPI</t>
  </si>
  <si>
    <t>rampa II : 11,46*1,5+2,85*0,5-3,74*1,1</t>
  </si>
  <si>
    <t>VV</t>
  </si>
  <si>
    <t>SPU</t>
  </si>
  <si>
    <t>113108305R00</t>
  </si>
  <si>
    <t>Odstranění podkladů nebo krytů živičných, v ploše jednotlivě do 50 m2, tloušťka vrstvy 50 mm</t>
  </si>
  <si>
    <t>rampa I : 15,6*1,95</t>
  </si>
  <si>
    <t>113109315R00</t>
  </si>
  <si>
    <t>Odstranění podkladů nebo krytů z betonu prostého, v ploše jednotlivě do 50 m2, tloušťka vrstvy 150 mm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</si>
  <si>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</si>
  <si>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</si>
  <si>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</si>
  <si>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</si>
  <si>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rampa I : 15,6*2</t>
  </si>
  <si>
    <t>113202111R00</t>
  </si>
  <si>
    <t>Vytrhání obrub z krajníků nebo obrubníků stojatých</t>
  </si>
  <si>
    <t>rampa I : 3</t>
  </si>
  <si>
    <t>131201110R00</t>
  </si>
  <si>
    <t>Hloubení nezapažených jam a zářezů do 50 m3, v hornině 3, hloubení strojně</t>
  </si>
  <si>
    <t>m3</t>
  </si>
  <si>
    <t>800-1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</si>
  <si>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</si>
  <si>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kufr pro rampu I : (14,7*1,8+2*3,255)*0,25</t>
  </si>
  <si>
    <t>kufr pro rampu II : 3*1,5*0,25</t>
  </si>
  <si>
    <t>131201119R00</t>
  </si>
  <si>
    <t xml:space="preserve">Hloubení nezapažených jam a zářezů příplatek za lepivost, v hornině 3,  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</si>
  <si>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</si>
  <si>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</si>
  <si>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</si>
  <si>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základové pásy rampy I : (6*2+1,4+2+1,455)*0,2*0,7</t>
  </si>
  <si>
    <t>základové pásy rampy II : (7+2+2,6)*0,2*0,75</t>
  </si>
  <si>
    <t>132201119R00</t>
  </si>
  <si>
    <t xml:space="preserve">Hloubení rýh šířky do 60 cm příplatek za lepivost, v hornině 3,  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</si>
  <si>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</si>
  <si>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</si>
  <si>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</si>
  <si>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 xml:space="preserve">dovoz ornice : </t>
  </si>
  <si>
    <t>rampa I : ((8,7+6)*0,955+(8,7+6+2)*1)*0,15</t>
  </si>
  <si>
    <t>162701105R00</t>
  </si>
  <si>
    <t>Vodorovné přemístění výkopku z horniny 1 až 4, na vzdálenost přes 9 000  do 10 000 m</t>
  </si>
  <si>
    <t>hornina z výkopů rampy I : 8,24+2,4</t>
  </si>
  <si>
    <t>hornina z výkopů rampy II : 1,125+1,74</t>
  </si>
  <si>
    <t>162701109R00</t>
  </si>
  <si>
    <t>Vodorovné přemístění výkopku příplatek k ceně za každých dalších i započatých 1 000 m přes 10 000 m_x000D_
 z horniny 1 až 4</t>
  </si>
  <si>
    <t xml:space="preserve">do 12km : </t>
  </si>
  <si>
    <t>hornina z výkopů rampy I : (8,24+2,4)*2</t>
  </si>
  <si>
    <t>hornina z výkopů rampy II : (1,125+1,74)*2</t>
  </si>
  <si>
    <t>167101101R00</t>
  </si>
  <si>
    <t>Nakládání, skládání, překládání neulehlého výkopku nakládání výkopku_x000D_
 do 100 m3, z horniny 1 až 4</t>
  </si>
  <si>
    <t>171201201R00</t>
  </si>
  <si>
    <t>Uložení sypaniny na dočasnou skládku tak, že na 1 m2 plochy připadá přes 2 m3 výkopku nebo ornice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</si>
  <si>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</si>
  <si>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</si>
  <si>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</si>
  <si>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</si>
  <si>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rampa I : (8,7+6)*0,955+(8,7+6+2)*1</t>
  </si>
  <si>
    <t>181101102R00</t>
  </si>
  <si>
    <t>Úprava pláně v zářezech v hornině 1 až 4, se zhutněním</t>
  </si>
  <si>
    <t>vyrovnáním výškových rozdílů, ploch vodorovných a ploch do sklonu 1 : 5.</t>
  </si>
  <si>
    <t>rampa I : 14,7*1,8+2*3,255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</si>
  <si>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</si>
  <si>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</si>
  <si>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</si>
  <si>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199000002R00</t>
  </si>
  <si>
    <t>Poplatky za skládku horniny 1- 4</t>
  </si>
  <si>
    <t>00572400R</t>
  </si>
  <si>
    <t>směs travní parková, pro běžnou zátěž</t>
  </si>
  <si>
    <t>kg</t>
  </si>
  <si>
    <t>SPCM</t>
  </si>
  <si>
    <t>POL3_0</t>
  </si>
  <si>
    <t xml:space="preserve">5dkg/m2 : </t>
  </si>
  <si>
    <t>rampa I : ((8,7+6)*0,955+(8,7+6+2)*1)*0,05</t>
  </si>
  <si>
    <t>271571111R00</t>
  </si>
  <si>
    <t xml:space="preserve">Polštáře zhutněné pod základy štěrkopísek tříděný,  </t>
  </si>
  <si>
    <t>800-2</t>
  </si>
  <si>
    <t>polštář pod rampu I tl. 250mm : (14,7*1,8+2*3,255)*0,25</t>
  </si>
  <si>
    <t>polštář pod rampu II tl.100-400mm : 3*1,5*0,1+8,46*1,5*0,25+2,85*0,5*0,4</t>
  </si>
  <si>
    <t>273321321R00</t>
  </si>
  <si>
    <t>Beton základových desek železový třídy C 20/25</t>
  </si>
  <si>
    <t>801-1</t>
  </si>
  <si>
    <t>bez dodávky a uložení výztuže</t>
  </si>
  <si>
    <t xml:space="preserve">deska s lemovacím soklíkem 100/100mm : </t>
  </si>
  <si>
    <t>rampa I : (8,7*1,6+6*1,8+2*3,255+1,455*0,2)*0,1+(6*2+2+1,455)*0,1*0,1</t>
  </si>
  <si>
    <t>rampa II : (1,6+7)*1,5*0,1+2,85*2*0,1+(7+0,6+2,75)*0,1*0,1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</si>
  <si>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</si>
  <si>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</si>
  <si>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</si>
  <si>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rampa I : (1,6+8,7*2)*0,1+(6+2+1,455+5,8)*0,2+(6+2+1,55+6)*0,1</t>
  </si>
  <si>
    <t>rampa II : (1,5+1,6)*0,1+(7+0,5+2,85)*0,2+(0,1+7,1+0,5+2,75)*0,1</t>
  </si>
  <si>
    <t>273351216R00</t>
  </si>
  <si>
    <t>Bednění stěn základových desek odstranění</t>
  </si>
  <si>
    <t>273361921RT4</t>
  </si>
  <si>
    <t>Výztuž základových desek ze svařovaných sítí průměr drátu 6 mm, velikost oka 100/100 mm</t>
  </si>
  <si>
    <t>t</t>
  </si>
  <si>
    <t>včetně distančních prvků</t>
  </si>
  <si>
    <t>rampa I : (8,7*1,6+6*1,8+2*3,255+1,455*0,2)*4,4*1,2/1000</t>
  </si>
  <si>
    <t>rampa II : ((1,6+7)*1,5+2,85*2)*4,4*1,2/1000</t>
  </si>
  <si>
    <t>274313621R00</t>
  </si>
  <si>
    <t>Beton základových pasů prostý třídy C 20/25</t>
  </si>
  <si>
    <t>základové pásy rampy I : (6*2*(1+1,3)/2+(1,4+2+1,455)*1,3)*0,2</t>
  </si>
  <si>
    <t>základové pásy rampy II : (7*(0,65+1,05)/2+(2+2,65)*1,05)*0,2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</si>
  <si>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</si>
  <si>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</si>
  <si>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</si>
  <si>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základové pásy rampy I : (6*2+1,4+2+1,455)*0,45*2</t>
  </si>
  <si>
    <t>základové pásy rampy II : 7*0,4/2*2+(1,3+0,5+2,85+2,6+1,8)*0,4</t>
  </si>
  <si>
    <t>274351216R00</t>
  </si>
  <si>
    <t>Bednění stěn základových pasů odstranění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</si>
  <si>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</si>
  <si>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</si>
  <si>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</si>
  <si>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rampa I : 8,7*1,6+6*1,6+2*3,155</t>
  </si>
  <si>
    <t>rampa II : 1,6*1,5+7,1*1,4+2,75*1,9</t>
  </si>
  <si>
    <t>596291111R00</t>
  </si>
  <si>
    <t>Řezání zámkové dlažby tloušťky 60 mm</t>
  </si>
  <si>
    <t>rampa I : 8,7+6+2,05+3,155</t>
  </si>
  <si>
    <t>rampa II : 1,6+7+0,5+2,75+1,9</t>
  </si>
  <si>
    <t>5924511900R</t>
  </si>
  <si>
    <t>dlažba betonová dvouvrstvá; čtverec; šedá; l = 200 mm; š = 200 mm; tl. 60,0 mm</t>
  </si>
  <si>
    <t>rampa I : (8,7*1,6+6*1,6+2*3,155)*1,01</t>
  </si>
  <si>
    <t>rampa II : (1,6*1,5+7,1*1,4+2,75*1,9)*1,01</t>
  </si>
  <si>
    <t>914001121RT6</t>
  </si>
  <si>
    <t>Osazení a montáž svislých dopravních značek sloupek, do betonového základu a AL patky, včetně dodávky sloupku a značky</t>
  </si>
  <si>
    <t>kus</t>
  </si>
  <si>
    <t>u rampy označení pro invalidy : 1</t>
  </si>
  <si>
    <t>915721111R00</t>
  </si>
  <si>
    <t>Vodorovné značení krytů stříkané barvou, stopčar, zeber, stínů, šipek, nápisů, přechodů apod.</t>
  </si>
  <si>
    <t>u rampy označení stání pro invalidy : 2</t>
  </si>
  <si>
    <t>916561111RT4</t>
  </si>
  <si>
    <t>Osazení záhonového obrubníku betonového včetně dodávky obrubníků_x000D_
 rozměrů 500/50/250 mm, do lože z betonu prostého C 12/15, s boční opěrou z betonu prostého</t>
  </si>
  <si>
    <t>se zřízením lože z betonu prostého C 12/15 tl. 80-100 mm</t>
  </si>
  <si>
    <t>rampa I : 1,6+8,7*2</t>
  </si>
  <si>
    <t>931961115R00</t>
  </si>
  <si>
    <t>Vložky do dilat. spár svislé z miner. plsti a PPS z polystyrenu, tloušťky 30 mm</t>
  </si>
  <si>
    <t>včetně dodání a osazení v jakémkoliv zdivu, včetně jednostranného zajištění polohy vložek proti sesmeknutí (např. přibitím, maltovými terči).</t>
  </si>
  <si>
    <t>rampa I : (3,255+2,15)*0,6</t>
  </si>
  <si>
    <t>rampa II : (1,6+7+2,85+2)*0,6</t>
  </si>
  <si>
    <t>961044111R00</t>
  </si>
  <si>
    <t>Bourání základů z betonu prostého</t>
  </si>
  <si>
    <t>801-3</t>
  </si>
  <si>
    <t>nebo vybourání otvorů průřezové plochy přes 4 m2 v základech,</t>
  </si>
  <si>
    <t>rampa I - odbourání schodiště : (1,1*3,3*3+0,8*2,6)*0,15</t>
  </si>
  <si>
    <t>rampa II - odbourání schodiště : 3,74*1,1*0,3+3,44*0,8*0,15+3,14*0,5*0,15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</si>
  <si>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</si>
  <si>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</si>
  <si>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</si>
  <si>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WC blok "A" - demontáž dveří 800/1970mm : 1</t>
  </si>
  <si>
    <t>998223011R00</t>
  </si>
  <si>
    <t>Přesun hmot pozemních komunikací, kryt dlážděný jakékoliv délky objektu</t>
  </si>
  <si>
    <t>POL7_</t>
  </si>
  <si>
    <t>vodorovně do 200 m</t>
  </si>
  <si>
    <t>725299101R00</t>
  </si>
  <si>
    <t>Koupelnové doplňky montáž_x000D_
 mýdelníků, držáků ap</t>
  </si>
  <si>
    <t>soubor</t>
  </si>
  <si>
    <t>800-721</t>
  </si>
  <si>
    <t>POL1_7</t>
  </si>
  <si>
    <t>WC blok "D" - zrcadlo : 1</t>
  </si>
  <si>
    <t>732199100RM1</t>
  </si>
  <si>
    <t>Montáž orientačních štítků s dodávkou orientačního štítku</t>
  </si>
  <si>
    <t>800-731</t>
  </si>
  <si>
    <t>WC blok "A" : 1</t>
  </si>
  <si>
    <t>WC blok "D" : 1</t>
  </si>
  <si>
    <t>615290319R</t>
  </si>
  <si>
    <t>zrcadlo materiál rámu dřevo; provedení bílé; š = 580 mm; h = 760,0 mm; tl = 20 mm</t>
  </si>
  <si>
    <t>POL3_</t>
  </si>
  <si>
    <t>998725201R00</t>
  </si>
  <si>
    <t>Přesun hmot pro zařizovací předměty v objektech výšky do 6 m</t>
  </si>
  <si>
    <t>vodorovně do 50 m</t>
  </si>
  <si>
    <t>767649194R00</t>
  </si>
  <si>
    <t>Montáž dveří montáž doplňků dveří madla</t>
  </si>
  <si>
    <t>800-767</t>
  </si>
  <si>
    <t>rampa I - dodatečné osazení madla na dveřní křídla 5/Z : 2</t>
  </si>
  <si>
    <t>rampa II - dodatečné osazení madla na dveřní křídla 3/Z : 2</t>
  </si>
  <si>
    <t>767990010RAB</t>
  </si>
  <si>
    <t>Ostatní atypické kovové prvky 5 - 10 kg/kus</t>
  </si>
  <si>
    <t>AP-PSV</t>
  </si>
  <si>
    <t>POL2_7</t>
  </si>
  <si>
    <t>rampa I - zábradlí rampy dl. 15,54m, v.0,9m - 4/Z : 89,639</t>
  </si>
  <si>
    <t>rampa II - zábradlí rampy dl. 10,51m, v.0,9m - 2/Z : 62,437</t>
  </si>
  <si>
    <t>rampa II - madlo rampy dl. 7,05m - 1/Z : 22,833</t>
  </si>
  <si>
    <t>55440005R</t>
  </si>
  <si>
    <t>madlo pro koupelny; rovné; kov; v = 65 mm; š = 770 mm; hl = 100 mm; tl = 28,0 mm; bílý</t>
  </si>
  <si>
    <t>998767201R00</t>
  </si>
  <si>
    <t>Přesun hmot pro kovové stavební doplňk. konstrukce v objektech výšky do 6 m</t>
  </si>
  <si>
    <t>50 m vodorovně</t>
  </si>
  <si>
    <t>783222100R00</t>
  </si>
  <si>
    <t xml:space="preserve">Nátěry kov.stavebních doplňk.konstrukcí syntetické dvojnásobné,  </t>
  </si>
  <si>
    <t>800-783</t>
  </si>
  <si>
    <t>rampa I - zábradlí rampy dl. 15,54m, v.0,9m - 4/Z,5/Z : 15,54*0,9*2</t>
  </si>
  <si>
    <t>rampa II - zábradlí rampy dl. 10,51m, v.0,9m - 2/Z : 10,51*0,9*2</t>
  </si>
  <si>
    <t>rampa II - madlo rampy dl. 7,05m - 1/Z : 7,05*0,3</t>
  </si>
  <si>
    <t>RM33-01</t>
  </si>
  <si>
    <t>Zábradelní plošina pro invalidy - počet ramen 3 (4+11+11 schodů)   D+M</t>
  </si>
  <si>
    <t>ks</t>
  </si>
  <si>
    <t>Vlastní</t>
  </si>
  <si>
    <t>Indiv</t>
  </si>
  <si>
    <t>pavilon "A" : 1</t>
  </si>
  <si>
    <t>RM33-02</t>
  </si>
  <si>
    <t>Zábradelní plošina pro invalidy - počet ramen 4 (11+11+11+11 schodů)    D+M</t>
  </si>
  <si>
    <t>pavilon "C" : 1</t>
  </si>
  <si>
    <t>979990113R00</t>
  </si>
  <si>
    <t>Poplatek za skládku suti-obal.kam-asfalt nad 30x30</t>
  </si>
  <si>
    <t>POL1_</t>
  </si>
  <si>
    <t>rampa I - obalované kamenivo : 15,6*1,95*0,11</t>
  </si>
  <si>
    <t>979081111R00</t>
  </si>
  <si>
    <t>Odvoz suti a vybouraných hmot na skládku do 1 km</t>
  </si>
  <si>
    <t>POL8_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</si>
  <si>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</si>
  <si>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</si>
  <si>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</si>
  <si>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</si>
  <si>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979093111R00</t>
  </si>
  <si>
    <t>Uložení suti na skládku bez zhutnění</t>
  </si>
  <si>
    <t>800-6</t>
  </si>
  <si>
    <t>s hrubým urovnáním,</t>
  </si>
  <si>
    <t>979990001R00</t>
  </si>
  <si>
    <t>Poplatek za skládku stavební suti</t>
  </si>
  <si>
    <t>38,11049-3,3462</t>
  </si>
  <si>
    <t>SUM</t>
  </si>
  <si>
    <t>END</t>
  </si>
  <si>
    <t>721176102R00</t>
  </si>
  <si>
    <t>Potrubí HT připojovací vnější průměr D 40 mm, tloušťka stěny 1,8 mm, DN 40</t>
  </si>
  <si>
    <t>včetně tvarovek, objímek. Bez zednických výpomocí.</t>
  </si>
  <si>
    <t>721176105R00</t>
  </si>
  <si>
    <t>Potrubí HT připojovací vnější průměr D 110 mm, tloušťka stěny 2,7 mm, DN 100</t>
  </si>
  <si>
    <t>721194104R00</t>
  </si>
  <si>
    <t>Zřízení přípojek na potrubí D 40 mm, materiál ve specifikaci</t>
  </si>
  <si>
    <t>vyvedení a upevnění odpadních výpustek,</t>
  </si>
  <si>
    <t>721194109R00</t>
  </si>
  <si>
    <t>Zřízení přípojek na potrubí D 110  mm, materiál ve specifikaci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</si>
  <si>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</si>
  <si>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</si>
  <si>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</si>
  <si>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722172411R00</t>
  </si>
  <si>
    <t>Potrubí z plastických hmot polypropylenové potrubí PP-R, D 20 mm, s 2,8 mm, PN 16, polyfúzně svařované, včetně zednických výpomocí</t>
  </si>
  <si>
    <t>včetně tvarovek, bez zednických výpomocí</t>
  </si>
  <si>
    <t>722181213RT7</t>
  </si>
  <si>
    <t>Izolace vodovodního potrubí návleková z trubic z pěnového polyetylenu, tloušťka stěny 13 mm, d 22 mm</t>
  </si>
  <si>
    <t>722191133R00</t>
  </si>
  <si>
    <t>Hadice flexibilní sanitární, DN 15, délky 500 mm</t>
  </si>
  <si>
    <t>722220111R00</t>
  </si>
  <si>
    <t>Nástěnka nátrubková mosazná pro výtokový ventil, vnitřní závit, DN 15, PN 10, včetně dodávky materiálu</t>
  </si>
  <si>
    <t>722235111R00</t>
  </si>
  <si>
    <t>Kohout kulový, mosazný, vnitřní-vnitřní závit, DN 15, PN 25, včetně dodávky materiálu</t>
  </si>
  <si>
    <t>998733201R00</t>
  </si>
  <si>
    <t>Přesun hmot pro rozvody potrubí v objektech výšky do 6 m</t>
  </si>
  <si>
    <t>725110811R00</t>
  </si>
  <si>
    <t>Demontáž klozetů splachovacích</t>
  </si>
  <si>
    <t>725119306R00</t>
  </si>
  <si>
    <t>Klozetové mísy montáž  závěsné</t>
  </si>
  <si>
    <t>725119401R00</t>
  </si>
  <si>
    <t>Doplňky Montáž doplňků zařízení záchodů předstěnový systém</t>
  </si>
  <si>
    <t>725210821R00</t>
  </si>
  <si>
    <t>Demontáž umyvadel umyvadel bez výtokových armatur</t>
  </si>
  <si>
    <t>725219401R00</t>
  </si>
  <si>
    <t>Umyvadlo montáž na šrouby do zdiva</t>
  </si>
  <si>
    <t>725810811R00</t>
  </si>
  <si>
    <t>Demontáž výtokových ventilů nástěnných</t>
  </si>
  <si>
    <t>725820801R00</t>
  </si>
  <si>
    <t>Demontáž baterií nástěnných do G 3/4"</t>
  </si>
  <si>
    <t>725829301R00</t>
  </si>
  <si>
    <t>Montáž baterií umyvadlových a dřezových umyvadlové a dřezové stojánkové</t>
  </si>
  <si>
    <t>R01</t>
  </si>
  <si>
    <t>Klozet invalidní závěsný vč.sedátka</t>
  </si>
  <si>
    <t>R02</t>
  </si>
  <si>
    <t>Umyvadlo invalidní 64x55 cm, bílé s otv.pro bat. a přepadem</t>
  </si>
  <si>
    <t>R03</t>
  </si>
  <si>
    <t>Podpěrné madlo dl.800 (k WC inv. pevné vč, mont)</t>
  </si>
  <si>
    <t>R04</t>
  </si>
  <si>
    <t>Podpěrné madlo dl.800 (k WC inv. sklopné vč, mont)</t>
  </si>
  <si>
    <t>R05</t>
  </si>
  <si>
    <t xml:space="preserve">Madlo svislé k invalid umyvadlu pevné </t>
  </si>
  <si>
    <t>R07</t>
  </si>
  <si>
    <t>Ovládací tlačítko oddálené pro inv.WC s krycí deskou</t>
  </si>
  <si>
    <t>R08</t>
  </si>
  <si>
    <t xml:space="preserve">Odtoková sada k umyvadlu (inv.) </t>
  </si>
  <si>
    <t>R18</t>
  </si>
  <si>
    <t xml:space="preserve">Baterie umyvadlová stojánková páková (inv.) </t>
  </si>
  <si>
    <t>R23</t>
  </si>
  <si>
    <t>WC kartáč nerez závěsný vč. montáže</t>
  </si>
  <si>
    <t>R24</t>
  </si>
  <si>
    <t>Dávkovač tekutého mýdla nerez vč.montáže</t>
  </si>
  <si>
    <t>R25</t>
  </si>
  <si>
    <t>Držák toaletního papíru nerez (1role) vč. montáže)</t>
  </si>
  <si>
    <t>286967561R</t>
  </si>
  <si>
    <t>systém předstěnový pro závěsné WC; pro zazdění mokrým procesem; nádržka; ovládání zepředu; h = 108,0 cm; š = 42,0 cm; hl = 21,0 cm;</t>
  </si>
  <si>
    <t>979011111R00</t>
  </si>
  <si>
    <t>Svislá doprava suti a vybouraných hmot Svislá doprava suti a vybour. hmot za 2.NP a 1.PP</t>
  </si>
  <si>
    <t>Odvoz suti a vybouraných hmot na skládku Odvoz suti a vybour. hmot na skládku do 1 km</t>
  </si>
  <si>
    <t>Vnitrostaveništní doprava suti a vybouraných hmot Vnitrostaveništní doprava suti do 10 m</t>
  </si>
  <si>
    <t>979082212R00</t>
  </si>
  <si>
    <t>Vodorovná doprava suti po suchu do 50 m</t>
  </si>
  <si>
    <t>979084219R00</t>
  </si>
  <si>
    <t>Vodorovná doprava vybouraných hmot po suchu Příplatek k dopravě vybour.hmot za dalších 5 km</t>
  </si>
  <si>
    <t>979999999R00</t>
  </si>
  <si>
    <t>Poplatek za skládku Poplatek za skladku 10 % příměsí</t>
  </si>
  <si>
    <t>b</t>
  </si>
  <si>
    <t>Kabel silový, izolace PVC</t>
  </si>
  <si>
    <t>Pol__2</t>
  </si>
  <si>
    <t>CYKY-O 2x1.5 , pevně - dod.</t>
  </si>
  <si>
    <t>CYKY-O 2x1.5 , pevně - mont.</t>
  </si>
  <si>
    <t>Pol__3</t>
  </si>
  <si>
    <t>CYKY-J 3x1.5 , pevně - dod.</t>
  </si>
  <si>
    <t>CYKY-J 3x1.5 , pevně - mont.</t>
  </si>
  <si>
    <t>Pol__4</t>
  </si>
  <si>
    <t>CYKY-J 3x2.5 , pevně - dod.</t>
  </si>
  <si>
    <t>CYKY-J 3x2.5 , pevně - mont.</t>
  </si>
  <si>
    <t>Pol__5</t>
  </si>
  <si>
    <t>JYSTY 2x2x0,8, volně - dod.</t>
  </si>
  <si>
    <t>JYSTY 2x2x0,8, volně - mont.</t>
  </si>
  <si>
    <t>c</t>
  </si>
  <si>
    <t>Ukončení vodičů izolovaných s označením a zapojením v rozváděči</t>
  </si>
  <si>
    <t>Pol__8</t>
  </si>
  <si>
    <t>do 2,5 mm2 - mont.</t>
  </si>
  <si>
    <t>d</t>
  </si>
  <si>
    <t>PŘÍSTROJ SPÍNAČE, PŘEPÍNAČE (se šroubovými svorkami)</t>
  </si>
  <si>
    <t>Pol__10</t>
  </si>
  <si>
    <t>Přístroj spínače jednopólového; řazení 1, 1So - dod.</t>
  </si>
  <si>
    <t>Přístroj spínače jednopólového; řazení 1, 1So - mont.</t>
  </si>
  <si>
    <t>e</t>
  </si>
  <si>
    <t>KRYT SPÍNAČE</t>
  </si>
  <si>
    <t>Pol__12</t>
  </si>
  <si>
    <t>Kryt spínače kolébkového; b. bílá - dod.</t>
  </si>
  <si>
    <t>Pol__13</t>
  </si>
  <si>
    <t>Rámeček spínače;  b. bílá - dod.</t>
  </si>
  <si>
    <t>f</t>
  </si>
  <si>
    <t>DOZBROJENÍ ROZVADĚČŮ</t>
  </si>
  <si>
    <t>Pol__15</t>
  </si>
  <si>
    <t>Chránič s nadproud.ochranou, Ir=250A,AC,1+N,6kA,char.B, Idn=0.03A, In=10A - dod</t>
  </si>
  <si>
    <t>Chránič s nadproud.ochranou, Ir=250A,AC,1+N,6kA,char.B, Idn=0.03A, In=10A - mont.</t>
  </si>
  <si>
    <t>g</t>
  </si>
  <si>
    <t>ZÁSUVKA NN</t>
  </si>
  <si>
    <t>Pol__17</t>
  </si>
  <si>
    <t>Zásuvka jednonásobná 230V/16A (bezšroubové svorky), s ochranným kolíkem, s clonkami; řazení 2P+PE;, b. bílá - dod.</t>
  </si>
  <si>
    <t>Zásuvka jednonásobná 230V/16A (bezšroubové svorky), s ochranným kolíkem, s clonkami; řazení 2P+PE;, b. bílá - mont.</t>
  </si>
  <si>
    <t>Pol__18</t>
  </si>
  <si>
    <t>Sada pro nouzovou signalizaci     -kontrolní modul s alarmem   -tlačítko signální tahové, -tlačítko resetovací      -transformátor 230/15V -vč.rámečků, barva bílá - dod.</t>
  </si>
  <si>
    <t>Sada pro nouzovou signalizaci     -kontrolní modul s alarmem   -tlačítko signální tahové, -tlačítko resetovací      -transformátor 230/15V -vč.rámečků, barva bílá - mont.</t>
  </si>
  <si>
    <t>h</t>
  </si>
  <si>
    <t>MONTÁŽNÍ MATERIÁL</t>
  </si>
  <si>
    <t>Pol__20</t>
  </si>
  <si>
    <t>KR 68 KRABICE ODBOČNÁ vč.svorkovnice - dod.</t>
  </si>
  <si>
    <t>KR 68 KRABICE ODBOČNÁ vč.svorkovnice - mont.</t>
  </si>
  <si>
    <t>Pol__21</t>
  </si>
  <si>
    <t>KP 68 KRABICE PŘÍSTROJOVÁ - dod.</t>
  </si>
  <si>
    <t>KP 68 KRABICE PŘÍSTROJOVÁ - mont.</t>
  </si>
  <si>
    <t>Pol__22</t>
  </si>
  <si>
    <t>Trubka ohebná - d=20m 750N - dod.</t>
  </si>
  <si>
    <t>Trubka ohebná - d=20m 750N - mont.</t>
  </si>
  <si>
    <t>Pol__23</t>
  </si>
  <si>
    <t>Trubka ohebná - d=25mm 750N - dod.</t>
  </si>
  <si>
    <t>Trubka ohebná - d=25mm 750N - mont.</t>
  </si>
  <si>
    <t>i</t>
  </si>
  <si>
    <t>MONTÁŽNÍ PRÁCE</t>
  </si>
  <si>
    <t>Pol__25</t>
  </si>
  <si>
    <t>Demontážní práce</t>
  </si>
  <si>
    <t>hod</t>
  </si>
  <si>
    <t>POL1_9</t>
  </si>
  <si>
    <t>Pol__26</t>
  </si>
  <si>
    <t>Nepředvídané montážní práce</t>
  </si>
  <si>
    <t>j</t>
  </si>
  <si>
    <t>PROVEDENI REVIZNICH ZKOUSEK</t>
  </si>
  <si>
    <t>Pol__28</t>
  </si>
  <si>
    <t>Revizni technik</t>
  </si>
  <si>
    <t>Pol__29</t>
  </si>
  <si>
    <t>Spoluprace s reviz.technikem</t>
  </si>
  <si>
    <t>Pol__32</t>
  </si>
  <si>
    <t>Vysekání rýh ve zdivu cihelném hl. 30mm, šire 30 mm</t>
  </si>
  <si>
    <t>Pol__35</t>
  </si>
  <si>
    <t>Vybourání otvoru ve zdivu cihelném průměru 60mm, stena do 300mm</t>
  </si>
  <si>
    <t>Pol__38</t>
  </si>
  <si>
    <t>Vysekání kapes pro krabice ve zdivu cihelném 100x100x50 mm</t>
  </si>
  <si>
    <t>Pol__30</t>
  </si>
  <si>
    <t>Podružný materiál - dod.</t>
  </si>
  <si>
    <t>kpl</t>
  </si>
  <si>
    <t>RON-03</t>
  </si>
  <si>
    <t>PPV</t>
  </si>
  <si>
    <t>Soubor</t>
  </si>
  <si>
    <t>POL99_8</t>
  </si>
  <si>
    <t>005111021R</t>
  </si>
  <si>
    <t>Vytyčení inženýrských sítí</t>
  </si>
  <si>
    <t>005111020R</t>
  </si>
  <si>
    <t>Vytyčení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</si>
  <si>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</si>
  <si>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</si>
  <si>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</si>
  <si>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</si>
  <si>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</si>
  <si>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</si>
  <si>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</si>
  <si>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</si>
  <si>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 xml:space="preserve">Náklady na ztížené provádění stavebních prací v důsledku nepřerušeného provozu : </t>
  </si>
  <si>
    <t xml:space="preserve">v objektech v nichž se stavební práce provádí. : </t>
  </si>
  <si>
    <t>-mimo jiné přepažení provizorní příčkou proti šíření prachu : 1</t>
  </si>
  <si>
    <t>005124010R</t>
  </si>
  <si>
    <t>Koordinační činnost</t>
  </si>
  <si>
    <t>005211010R</t>
  </si>
  <si>
    <t>Předání a převzetí staveniště</t>
  </si>
  <si>
    <t>005211020R</t>
  </si>
  <si>
    <t>Ochrana stávaj. inženýrských sítí na staveništi</t>
  </si>
  <si>
    <t>005211080R</t>
  </si>
  <si>
    <t xml:space="preserve">Bezpečnostní a hygienická opatření na staveništi </t>
  </si>
  <si>
    <t>005231010R</t>
  </si>
  <si>
    <t>Revize</t>
  </si>
  <si>
    <t>005231040R</t>
  </si>
  <si>
    <t>Provozní řády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</si>
  <si>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</si>
  <si>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</si>
  <si>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</si>
  <si>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</si>
  <si>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005281010R</t>
  </si>
  <si>
    <t>Propagace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</si>
</sst>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0" fontId="16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3" t="s">
        <v>38</v>
      </c>
    </row>
    <row r="2" spans="1:7" ht="57.75" customHeight="1">
      <c r="A2" s="74" t="s">
        <v>39</v>
      </c>
      <c r="B2" s="74"/>
      <c r="C2" s="74"/>
      <c r="D2" s="74"/>
      <c r="E2" s="74"/>
      <c r="F2" s="74"/>
      <c r="G2" s="74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8" t="s">
        <v>36</v>
      </c>
      <c r="B1" s="87" t="s">
        <v>41</v>
      </c>
      <c r="C1" s="88"/>
      <c r="D1" s="88"/>
      <c r="E1" s="88"/>
      <c r="F1" s="88"/>
      <c r="G1" s="88"/>
      <c r="H1" s="88"/>
      <c r="I1" s="88"/>
      <c r="J1" s="89"/>
    </row>
    <row r="2" spans="1:15" ht="36" customHeight="1">
      <c r="A2" s="3"/>
      <c r="B2" s="101" t="s">
        <v>22</v>
      </c>
      <c r="C2" s="102"/>
      <c r="D2" s="103" t="s">
        <v>43</v>
      </c>
      <c r="E2" s="104" t="s">
        <v>44</v>
      </c>
      <c r="F2" s="105"/>
      <c r="G2" s="105"/>
      <c r="H2" s="105"/>
      <c r="I2" s="105"/>
      <c r="J2" s="106"/>
      <c r="O2" s="2"/>
    </row>
    <row r="3" spans="1:15" ht="27" hidden="1" customHeight="1">
      <c r="A3" s="3"/>
      <c r="B3" s="107"/>
      <c r="C3" s="102"/>
      <c r="D3" s="108"/>
      <c r="E3" s="109"/>
      <c r="F3" s="110"/>
      <c r="G3" s="110"/>
      <c r="H3" s="110"/>
      <c r="I3" s="110"/>
      <c r="J3" s="111"/>
    </row>
    <row r="4" spans="1:15" ht="23.25" customHeight="1">
      <c r="A4" s="3"/>
      <c r="B4" s="112"/>
      <c r="C4" s="113"/>
      <c r="D4" s="114"/>
      <c r="E4" s="115"/>
      <c r="F4" s="115"/>
      <c r="G4" s="115"/>
      <c r="H4" s="115"/>
      <c r="I4" s="115"/>
      <c r="J4" s="116"/>
    </row>
    <row r="5" spans="1:15" ht="24" customHeight="1">
      <c r="A5" s="3"/>
      <c r="B5" s="42" t="s">
        <v>42</v>
      </c>
      <c r="C5" s="4"/>
      <c r="D5" s="117" t="s">
        <v>45</v>
      </c>
      <c r="E5" s="24"/>
      <c r="F5" s="24"/>
      <c r="G5" s="24"/>
      <c r="H5" s="26" t="s">
        <v>40</v>
      </c>
      <c r="I5" s="117" t="s">
        <v>49</v>
      </c>
      <c r="J5" s="10"/>
    </row>
    <row r="6" spans="1:15" ht="15.75" customHeight="1">
      <c r="A6" s="3"/>
      <c r="B6" s="37"/>
      <c r="C6" s="24"/>
      <c r="D6" s="117" t="s">
        <v>46</v>
      </c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8"/>
      <c r="C7" s="25"/>
      <c r="D7" s="119" t="s">
        <v>48</v>
      </c>
      <c r="E7" s="118" t="s">
        <v>47</v>
      </c>
      <c r="F7" s="31"/>
      <c r="G7" s="31"/>
      <c r="H7" s="32"/>
      <c r="I7" s="31"/>
      <c r="J7" s="46"/>
    </row>
    <row r="8" spans="1:15" ht="24" hidden="1" customHeight="1">
      <c r="A8" s="3"/>
      <c r="B8" s="42" t="s">
        <v>20</v>
      </c>
      <c r="C8" s="4"/>
      <c r="D8" s="120" t="s">
        <v>50</v>
      </c>
      <c r="E8" s="4"/>
      <c r="F8" s="4"/>
      <c r="G8" s="41"/>
      <c r="H8" s="26" t="s">
        <v>40</v>
      </c>
      <c r="I8" s="117" t="s">
        <v>52</v>
      </c>
      <c r="J8" s="10"/>
    </row>
    <row r="9" spans="1:15" ht="15.75" hidden="1" customHeight="1">
      <c r="A9" s="3"/>
      <c r="B9" s="3"/>
      <c r="C9" s="4"/>
      <c r="D9" s="120" t="s">
        <v>51</v>
      </c>
      <c r="E9" s="4"/>
      <c r="F9" s="4"/>
      <c r="G9" s="41"/>
      <c r="H9" s="26" t="s">
        <v>34</v>
      </c>
      <c r="I9" s="30"/>
      <c r="J9" s="10"/>
    </row>
    <row r="10" spans="1:15" ht="15.75" hidden="1" customHeight="1">
      <c r="A10" s="3"/>
      <c r="B10" s="47"/>
      <c r="C10" s="25"/>
      <c r="D10" s="122" t="s">
        <v>48</v>
      </c>
      <c r="E10" s="121" t="s">
        <v>47</v>
      </c>
      <c r="F10" s="50"/>
      <c r="G10" s="48"/>
      <c r="H10" s="48"/>
      <c r="I10" s="49"/>
      <c r="J10" s="46"/>
    </row>
    <row r="11" spans="1:15" ht="24" customHeight="1">
      <c r="A11" s="3"/>
      <c r="B11" s="42" t="s">
        <v>19</v>
      </c>
      <c r="C11" s="4"/>
      <c r="D11" s="123"/>
      <c r="E11" s="123"/>
      <c r="F11" s="123"/>
      <c r="G11" s="123"/>
      <c r="H11" s="26" t="s">
        <v>40</v>
      </c>
      <c r="I11" s="128"/>
      <c r="J11" s="10"/>
    </row>
    <row r="12" spans="1:15" ht="15.75" customHeight="1">
      <c r="A12" s="3"/>
      <c r="B12" s="37"/>
      <c r="C12" s="24"/>
      <c r="D12" s="124"/>
      <c r="E12" s="124"/>
      <c r="F12" s="124"/>
      <c r="G12" s="124"/>
      <c r="H12" s="26" t="s">
        <v>34</v>
      </c>
      <c r="I12" s="128"/>
      <c r="J12" s="10"/>
    </row>
    <row r="13" spans="1:15" ht="15.75" customHeight="1">
      <c r="A13" s="3"/>
      <c r="B13" s="38"/>
      <c r="C13" s="25"/>
      <c r="D13" s="127"/>
      <c r="E13" s="125"/>
      <c r="F13" s="126"/>
      <c r="G13" s="126"/>
      <c r="H13" s="27"/>
      <c r="I13" s="31"/>
      <c r="J13" s="46"/>
    </row>
    <row r="14" spans="1:15" ht="24" hidden="1" customHeight="1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"/>
      <c r="B15" s="47" t="s">
        <v>32</v>
      </c>
      <c r="C15" s="67"/>
      <c r="D15" s="48"/>
      <c r="E15" s="93"/>
      <c r="F15" s="93"/>
      <c r="G15" s="94"/>
      <c r="H15" s="94"/>
      <c r="I15" s="94" t="s">
        <v>29</v>
      </c>
      <c r="J15" s="95"/>
    </row>
    <row r="16" spans="1:15" ht="23.25" customHeight="1">
      <c r="A16" s="191" t="s">
        <v>24</v>
      </c>
      <c r="B16" s="52" t="s">
        <v>24</v>
      </c>
      <c r="C16" s="53"/>
      <c r="D16" s="54"/>
      <c r="E16" s="80"/>
      <c r="F16" s="81"/>
      <c r="G16" s="80"/>
      <c r="H16" s="81"/>
      <c r="I16" s="80">
        <f>SUMIF(F52:F67,A16,I52:I67)+SUMIF(F52:F67,"PSU",I52:I67)</f>
        <v>0</v>
      </c>
      <c r="J16" s="82"/>
    </row>
    <row r="17" spans="1:10" ht="23.25" customHeight="1">
      <c r="A17" s="191" t="s">
        <v>25</v>
      </c>
      <c r="B17" s="52" t="s">
        <v>25</v>
      </c>
      <c r="C17" s="53"/>
      <c r="D17" s="54"/>
      <c r="E17" s="80"/>
      <c r="F17" s="81"/>
      <c r="G17" s="80"/>
      <c r="H17" s="81"/>
      <c r="I17" s="80">
        <f>SUMIF(F52:F67,A17,I52:I67)</f>
        <v>0</v>
      </c>
      <c r="J17" s="82"/>
    </row>
    <row r="18" spans="1:10" ht="23.25" customHeight="1">
      <c r="A18" s="191" t="s">
        <v>26</v>
      </c>
      <c r="B18" s="52" t="s">
        <v>26</v>
      </c>
      <c r="C18" s="53"/>
      <c r="D18" s="54"/>
      <c r="E18" s="80"/>
      <c r="F18" s="81"/>
      <c r="G18" s="80"/>
      <c r="H18" s="81"/>
      <c r="I18" s="80">
        <f>SUMIF(F52:F67,A18,I52:I67)</f>
        <v>0</v>
      </c>
      <c r="J18" s="82"/>
    </row>
    <row r="19" spans="1:10" ht="23.25" customHeight="1">
      <c r="A19" s="191" t="s">
        <v>96</v>
      </c>
      <c r="B19" s="52" t="s">
        <v>27</v>
      </c>
      <c r="C19" s="53"/>
      <c r="D19" s="54"/>
      <c r="E19" s="80"/>
      <c r="F19" s="81"/>
      <c r="G19" s="80"/>
      <c r="H19" s="81"/>
      <c r="I19" s="80">
        <f>SUMIF(F52:F67,A19,I52:I67)</f>
        <v>0</v>
      </c>
      <c r="J19" s="82"/>
    </row>
    <row r="20" spans="1:10" ht="23.25" customHeight="1">
      <c r="A20" s="191" t="s">
        <v>97</v>
      </c>
      <c r="B20" s="52" t="s">
        <v>28</v>
      </c>
      <c r="C20" s="53"/>
      <c r="D20" s="54"/>
      <c r="E20" s="80"/>
      <c r="F20" s="81"/>
      <c r="G20" s="80"/>
      <c r="H20" s="81"/>
      <c r="I20" s="80">
        <f>SUMIF(F52:F67,A20,I52:I67)</f>
        <v>0</v>
      </c>
      <c r="J20" s="82"/>
    </row>
    <row r="21" spans="1:10" ht="23.25" customHeight="1">
      <c r="A21" s="3"/>
      <c r="B21" s="69" t="s">
        <v>29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>
      <c r="A28" s="3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>
      <c r="A29" s="3">
        <f>(A27-INT(A27))*100</f>
        <v>0</v>
      </c>
      <c r="B29" s="164" t="s">
        <v>35</v>
      </c>
      <c r="C29" s="170"/>
      <c r="D29" s="170"/>
      <c r="E29" s="170"/>
      <c r="F29" s="170"/>
      <c r="G29" s="171">
        <f>IF(A29&gt;50, ROUNDUP(A27, 0), ROUNDDOWN(A27, 0))</f>
        <v>0</v>
      </c>
      <c r="H29" s="171"/>
      <c r="I29" s="171"/>
      <c r="J29" s="172" t="s">
        <v>64</v>
      </c>
    </row>
    <row r="30" spans="1:10" ht="12.75" customHeight="1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43423</v>
      </c>
      <c r="I32" s="35"/>
      <c r="J32" s="11"/>
    </row>
    <row r="33" spans="1:10" ht="47.25" customHeight="1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4" t="s">
        <v>16</v>
      </c>
      <c r="C37" s="135"/>
      <c r="D37" s="135"/>
      <c r="E37" s="135"/>
      <c r="F37" s="136"/>
      <c r="G37" s="136"/>
      <c r="H37" s="136"/>
      <c r="I37" s="136"/>
      <c r="J37" s="135"/>
    </row>
    <row r="38" spans="1:10" ht="25.5" customHeight="1">
      <c r="A38" s="133" t="s">
        <v>37</v>
      </c>
      <c r="B38" s="137" t="s">
        <v>17</v>
      </c>
      <c r="C38" s="138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>
      <c r="A39" s="133">
        <v>1</v>
      </c>
      <c r="B39" s="143" t="s">
        <v>53</v>
      </c>
      <c r="C39" s="144"/>
      <c r="D39" s="145"/>
      <c r="E39" s="145"/>
      <c r="F39" s="146">
        <f>'01 01 Pol'!AE238+'01 02 Pol'!AE93+'01 03 Pol'!AE103+'01 04 Pol'!AE43</f>
        <v>0</v>
      </c>
      <c r="G39" s="147">
        <f>'01 01 Pol'!AF238+'01 02 Pol'!AF93+'01 03 Pol'!AF103+'01 04 Pol'!AF43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>
      <c r="A40" s="133">
        <v>2</v>
      </c>
      <c r="B40" s="150" t="s">
        <v>54</v>
      </c>
      <c r="C40" s="151" t="s">
        <v>55</v>
      </c>
      <c r="D40" s="152"/>
      <c r="E40" s="152"/>
      <c r="F40" s="153">
        <f>'01 01 Pol'!AE238+'01 02 Pol'!AE93+'01 03 Pol'!AE103+'01 04 Pol'!AE43</f>
        <v>0</v>
      </c>
      <c r="G40" s="154">
        <f>'01 01 Pol'!AF238+'01 02 Pol'!AF93+'01 03 Pol'!AF103+'01 04 Pol'!AF43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>
      <c r="A41" s="133">
        <v>3</v>
      </c>
      <c r="B41" s="156" t="s">
        <v>54</v>
      </c>
      <c r="C41" s="144" t="s">
        <v>56</v>
      </c>
      <c r="D41" s="145"/>
      <c r="E41" s="145"/>
      <c r="F41" s="157">
        <f>'01 01 Pol'!AE238</f>
        <v>0</v>
      </c>
      <c r="G41" s="148">
        <f>'01 01 Pol'!AF238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>
      <c r="A42" s="133">
        <v>3</v>
      </c>
      <c r="B42" s="156" t="s">
        <v>57</v>
      </c>
      <c r="C42" s="144" t="s">
        <v>58</v>
      </c>
      <c r="D42" s="145"/>
      <c r="E42" s="145"/>
      <c r="F42" s="157">
        <f>'01 02 Pol'!AE93</f>
        <v>0</v>
      </c>
      <c r="G42" s="148">
        <f>'01 02 Pol'!AF93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>
      <c r="A43" s="133">
        <v>3</v>
      </c>
      <c r="B43" s="156" t="s">
        <v>59</v>
      </c>
      <c r="C43" s="144" t="s">
        <v>60</v>
      </c>
      <c r="D43" s="145"/>
      <c r="E43" s="145"/>
      <c r="F43" s="157">
        <f>'01 03 Pol'!AE103</f>
        <v>0</v>
      </c>
      <c r="G43" s="148">
        <f>'01 03 Pol'!AF103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>
      <c r="A44" s="133">
        <v>3</v>
      </c>
      <c r="B44" s="156" t="s">
        <v>61</v>
      </c>
      <c r="C44" s="144" t="s">
        <v>62</v>
      </c>
      <c r="D44" s="145"/>
      <c r="E44" s="145"/>
      <c r="F44" s="157">
        <f>'01 04 Pol'!AE43</f>
        <v>0</v>
      </c>
      <c r="G44" s="148">
        <f>'01 04 Pol'!AF43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>
      <c r="A45" s="133"/>
      <c r="B45" s="158" t="s">
        <v>63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>
      <c r="B49" s="173" t="s">
        <v>65</v>
      </c>
    </row>
    <row r="51" spans="1:10" ht="25.5" customHeight="1">
      <c r="A51" s="174"/>
      <c r="B51" s="177" t="s">
        <v>17</v>
      </c>
      <c r="C51" s="177" t="s">
        <v>5</v>
      </c>
      <c r="D51" s="178"/>
      <c r="E51" s="178"/>
      <c r="F51" s="179" t="s">
        <v>66</v>
      </c>
      <c r="G51" s="179"/>
      <c r="H51" s="179"/>
      <c r="I51" s="179" t="s">
        <v>29</v>
      </c>
      <c r="J51" s="179" t="s">
        <v>0</v>
      </c>
    </row>
    <row r="52" spans="1:10" ht="25.5" customHeight="1">
      <c r="A52" s="175"/>
      <c r="B52" s="180" t="s">
        <v>67</v>
      </c>
      <c r="C52" s="181" t="s">
        <v>68</v>
      </c>
      <c r="D52" s="182"/>
      <c r="E52" s="182"/>
      <c r="F52" s="187" t="s">
        <v>24</v>
      </c>
      <c r="G52" s="188"/>
      <c r="H52" s="188"/>
      <c r="I52" s="188">
        <f>'01 01 Pol'!G8+'01 03 Pol'!G89</f>
        <v>0</v>
      </c>
      <c r="J52" s="185" t="str">
        <f>IF(I68=0,"",I52/I68*100)</f>
        <v/>
      </c>
    </row>
    <row r="53" spans="1:10" ht="25.5" customHeight="1">
      <c r="A53" s="175"/>
      <c r="B53" s="180" t="s">
        <v>69</v>
      </c>
      <c r="C53" s="181" t="s">
        <v>70</v>
      </c>
      <c r="D53" s="182"/>
      <c r="E53" s="182"/>
      <c r="F53" s="187" t="s">
        <v>24</v>
      </c>
      <c r="G53" s="188"/>
      <c r="H53" s="188"/>
      <c r="I53" s="188">
        <f>'01 01 Pol'!G93</f>
        <v>0</v>
      </c>
      <c r="J53" s="185" t="str">
        <f>IF(I68=0,"",I53/I68*100)</f>
        <v/>
      </c>
    </row>
    <row r="54" spans="1:10" ht="25.5" customHeight="1">
      <c r="A54" s="175"/>
      <c r="B54" s="180" t="s">
        <v>71</v>
      </c>
      <c r="C54" s="181" t="s">
        <v>72</v>
      </c>
      <c r="D54" s="182"/>
      <c r="E54" s="182"/>
      <c r="F54" s="187" t="s">
        <v>24</v>
      </c>
      <c r="G54" s="188"/>
      <c r="H54" s="188"/>
      <c r="I54" s="188">
        <f>'01 01 Pol'!G133</f>
        <v>0</v>
      </c>
      <c r="J54" s="185" t="str">
        <f>IF(I68=0,"",I54/I68*100)</f>
        <v/>
      </c>
    </row>
    <row r="55" spans="1:10" ht="25.5" customHeight="1">
      <c r="A55" s="175"/>
      <c r="B55" s="180" t="s">
        <v>73</v>
      </c>
      <c r="C55" s="181" t="s">
        <v>74</v>
      </c>
      <c r="D55" s="182"/>
      <c r="E55" s="182"/>
      <c r="F55" s="187" t="s">
        <v>24</v>
      </c>
      <c r="G55" s="188"/>
      <c r="H55" s="188"/>
      <c r="I55" s="188">
        <f>'01 01 Pol'!G147</f>
        <v>0</v>
      </c>
      <c r="J55" s="185" t="str">
        <f>IF(I68=0,"",I55/I68*100)</f>
        <v/>
      </c>
    </row>
    <row r="56" spans="1:10" ht="25.5" customHeight="1">
      <c r="A56" s="175"/>
      <c r="B56" s="180" t="s">
        <v>75</v>
      </c>
      <c r="C56" s="181" t="s">
        <v>76</v>
      </c>
      <c r="D56" s="182"/>
      <c r="E56" s="182"/>
      <c r="F56" s="187" t="s">
        <v>24</v>
      </c>
      <c r="G56" s="188"/>
      <c r="H56" s="188"/>
      <c r="I56" s="188">
        <f>'01 01 Pol'!G163</f>
        <v>0</v>
      </c>
      <c r="J56" s="185" t="str">
        <f>IF(I68=0,"",I56/I68*100)</f>
        <v/>
      </c>
    </row>
    <row r="57" spans="1:10" ht="25.5" customHeight="1">
      <c r="A57" s="175"/>
      <c r="B57" s="180" t="s">
        <v>77</v>
      </c>
      <c r="C57" s="181" t="s">
        <v>78</v>
      </c>
      <c r="D57" s="182"/>
      <c r="E57" s="182"/>
      <c r="F57" s="187" t="s">
        <v>24</v>
      </c>
      <c r="G57" s="188"/>
      <c r="H57" s="188"/>
      <c r="I57" s="188">
        <f>'01 01 Pol'!G173</f>
        <v>0</v>
      </c>
      <c r="J57" s="185" t="str">
        <f>IF(I68=0,"",I57/I68*100)</f>
        <v/>
      </c>
    </row>
    <row r="58" spans="1:10" ht="25.5" customHeight="1">
      <c r="A58" s="175"/>
      <c r="B58" s="180" t="s">
        <v>79</v>
      </c>
      <c r="C58" s="181" t="s">
        <v>80</v>
      </c>
      <c r="D58" s="182"/>
      <c r="E58" s="182"/>
      <c r="F58" s="187" t="s">
        <v>25</v>
      </c>
      <c r="G58" s="188"/>
      <c r="H58" s="188"/>
      <c r="I58" s="188">
        <f>'01 02 Pol'!G8</f>
        <v>0</v>
      </c>
      <c r="J58" s="185" t="str">
        <f>IF(I68=0,"",I58/I68*100)</f>
        <v/>
      </c>
    </row>
    <row r="59" spans="1:10" ht="25.5" customHeight="1">
      <c r="A59" s="175"/>
      <c r="B59" s="180" t="s">
        <v>81</v>
      </c>
      <c r="C59" s="181" t="s">
        <v>82</v>
      </c>
      <c r="D59" s="182"/>
      <c r="E59" s="182"/>
      <c r="F59" s="187" t="s">
        <v>25</v>
      </c>
      <c r="G59" s="188"/>
      <c r="H59" s="188"/>
      <c r="I59" s="188">
        <f>'01 02 Pol'!G24</f>
        <v>0</v>
      </c>
      <c r="J59" s="185" t="str">
        <f>IF(I68=0,"",I59/I68*100)</f>
        <v/>
      </c>
    </row>
    <row r="60" spans="1:10" ht="25.5" customHeight="1">
      <c r="A60" s="175"/>
      <c r="B60" s="180" t="s">
        <v>83</v>
      </c>
      <c r="C60" s="181" t="s">
        <v>84</v>
      </c>
      <c r="D60" s="182"/>
      <c r="E60" s="182"/>
      <c r="F60" s="187" t="s">
        <v>25</v>
      </c>
      <c r="G60" s="188"/>
      <c r="H60" s="188"/>
      <c r="I60" s="188">
        <f>'01 01 Pol'!G177+'01 02 Pol'!G38</f>
        <v>0</v>
      </c>
      <c r="J60" s="185" t="str">
        <f>IF(I68=0,"",I60/I68*100)</f>
        <v/>
      </c>
    </row>
    <row r="61" spans="1:10" ht="25.5" customHeight="1">
      <c r="A61" s="175"/>
      <c r="B61" s="180" t="s">
        <v>85</v>
      </c>
      <c r="C61" s="181" t="s">
        <v>86</v>
      </c>
      <c r="D61" s="182"/>
      <c r="E61" s="182"/>
      <c r="F61" s="187" t="s">
        <v>25</v>
      </c>
      <c r="G61" s="188"/>
      <c r="H61" s="188"/>
      <c r="I61" s="188">
        <f>'01 01 Pol'!G191</f>
        <v>0</v>
      </c>
      <c r="J61" s="185" t="str">
        <f>IF(I68=0,"",I61/I68*100)</f>
        <v/>
      </c>
    </row>
    <row r="62" spans="1:10" ht="25.5" customHeight="1">
      <c r="A62" s="175"/>
      <c r="B62" s="180" t="s">
        <v>87</v>
      </c>
      <c r="C62" s="181" t="s">
        <v>88</v>
      </c>
      <c r="D62" s="182"/>
      <c r="E62" s="182"/>
      <c r="F62" s="187" t="s">
        <v>25</v>
      </c>
      <c r="G62" s="188"/>
      <c r="H62" s="188"/>
      <c r="I62" s="188">
        <f>'01 01 Pol'!G208</f>
        <v>0</v>
      </c>
      <c r="J62" s="185" t="str">
        <f>IF(I68=0,"",I62/I68*100)</f>
        <v/>
      </c>
    </row>
    <row r="63" spans="1:10" ht="25.5" customHeight="1">
      <c r="A63" s="175"/>
      <c r="B63" s="180" t="s">
        <v>89</v>
      </c>
      <c r="C63" s="181" t="s">
        <v>90</v>
      </c>
      <c r="D63" s="182"/>
      <c r="E63" s="182"/>
      <c r="F63" s="187" t="s">
        <v>26</v>
      </c>
      <c r="G63" s="188"/>
      <c r="H63" s="188"/>
      <c r="I63" s="188">
        <f>'01 03 Pol'!G8+'01 03 Pol'!G96</f>
        <v>0</v>
      </c>
      <c r="J63" s="185" t="str">
        <f>IF(I68=0,"",I63/I68*100)</f>
        <v/>
      </c>
    </row>
    <row r="64" spans="1:10" ht="25.5" customHeight="1">
      <c r="A64" s="175"/>
      <c r="B64" s="180" t="s">
        <v>91</v>
      </c>
      <c r="C64" s="181" t="s">
        <v>92</v>
      </c>
      <c r="D64" s="182"/>
      <c r="E64" s="182"/>
      <c r="F64" s="187" t="s">
        <v>26</v>
      </c>
      <c r="G64" s="188"/>
      <c r="H64" s="188"/>
      <c r="I64" s="188">
        <f>'01 01 Pol'!G214</f>
        <v>0</v>
      </c>
      <c r="J64" s="185" t="str">
        <f>IF(I68=0,"",I64/I68*100)</f>
        <v/>
      </c>
    </row>
    <row r="65" spans="1:10" ht="25.5" customHeight="1">
      <c r="A65" s="175"/>
      <c r="B65" s="180" t="s">
        <v>93</v>
      </c>
      <c r="C65" s="181" t="s">
        <v>94</v>
      </c>
      <c r="D65" s="182"/>
      <c r="E65" s="182"/>
      <c r="F65" s="187" t="s">
        <v>95</v>
      </c>
      <c r="G65" s="188"/>
      <c r="H65" s="188"/>
      <c r="I65" s="188">
        <f>'01 01 Pol'!G221+'01 02 Pol'!G79</f>
        <v>0</v>
      </c>
      <c r="J65" s="185" t="str">
        <f>IF(I68=0,"",I65/I68*100)</f>
        <v/>
      </c>
    </row>
    <row r="66" spans="1:10" ht="25.5" customHeight="1">
      <c r="A66" s="175"/>
      <c r="B66" s="180" t="s">
        <v>96</v>
      </c>
      <c r="C66" s="181" t="s">
        <v>27</v>
      </c>
      <c r="D66" s="182"/>
      <c r="E66" s="182"/>
      <c r="F66" s="187" t="s">
        <v>96</v>
      </c>
      <c r="G66" s="188"/>
      <c r="H66" s="188"/>
      <c r="I66" s="188">
        <f>'01 04 Pol'!G8</f>
        <v>0</v>
      </c>
      <c r="J66" s="185" t="str">
        <f>IF(I68=0,"",I66/I68*100)</f>
        <v/>
      </c>
    </row>
    <row r="67" spans="1:10" ht="25.5" customHeight="1">
      <c r="A67" s="175"/>
      <c r="B67" s="180" t="s">
        <v>97</v>
      </c>
      <c r="C67" s="181" t="s">
        <v>28</v>
      </c>
      <c r="D67" s="182"/>
      <c r="E67" s="182"/>
      <c r="F67" s="187" t="s">
        <v>97</v>
      </c>
      <c r="G67" s="188"/>
      <c r="H67" s="188"/>
      <c r="I67" s="188">
        <f>'01 03 Pol'!G99</f>
        <v>0</v>
      </c>
      <c r="J67" s="185" t="str">
        <f>IF(I68=0,"",I67/I68*100)</f>
        <v/>
      </c>
    </row>
    <row r="68" spans="1:10" ht="25.5" customHeight="1">
      <c r="A68" s="176"/>
      <c r="B68" s="183" t="s">
        <v>1</v>
      </c>
      <c r="C68" s="183"/>
      <c r="D68" s="184"/>
      <c r="E68" s="184"/>
      <c r="F68" s="189"/>
      <c r="G68" s="190"/>
      <c r="H68" s="190"/>
      <c r="I68" s="190">
        <f>SUM(I52:I67)</f>
        <v>0</v>
      </c>
      <c r="J68" s="186">
        <f>SUM(J52:J67)</f>
        <v>0</v>
      </c>
    </row>
    <row r="69" spans="1:10">
      <c r="F69" s="131"/>
      <c r="G69" s="130"/>
      <c r="H69" s="131"/>
      <c r="I69" s="130"/>
      <c r="J69" s="132"/>
    </row>
    <row r="70" spans="1:10">
      <c r="F70" s="131"/>
      <c r="G70" s="130"/>
      <c r="H70" s="131"/>
      <c r="I70" s="130"/>
      <c r="J70" s="132"/>
    </row>
    <row r="71" spans="1:10">
      <c r="F71" s="131"/>
      <c r="G71" s="130"/>
      <c r="H71" s="131"/>
      <c r="I71" s="130"/>
      <c r="J71" s="132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7" t="s">
        <v>6</v>
      </c>
      <c r="B1" s="97"/>
      <c r="C1" s="98"/>
      <c r="D1" s="97"/>
      <c r="E1" s="97"/>
      <c r="F1" s="97"/>
      <c r="G1" s="97"/>
    </row>
    <row r="2" spans="1:7" ht="24.95" customHeight="1">
      <c r="A2" s="73" t="s">
        <v>7</v>
      </c>
      <c r="B2" s="72"/>
      <c r="C2" s="99"/>
      <c r="D2" s="99"/>
      <c r="E2" s="99"/>
      <c r="F2" s="99"/>
      <c r="G2" s="100"/>
    </row>
    <row r="3" spans="1:7" ht="24.95" customHeight="1">
      <c r="A3" s="73" t="s">
        <v>8</v>
      </c>
      <c r="B3" s="72"/>
      <c r="C3" s="99"/>
      <c r="D3" s="99"/>
      <c r="E3" s="99"/>
      <c r="F3" s="99"/>
      <c r="G3" s="100"/>
    </row>
    <row r="4" spans="1:7" ht="24.95" customHeight="1">
      <c r="A4" s="73" t="s">
        <v>9</v>
      </c>
      <c r="B4" s="72"/>
      <c r="C4" s="99"/>
      <c r="D4" s="99"/>
      <c r="E4" s="99"/>
      <c r="F4" s="99"/>
      <c r="G4" s="100"/>
    </row>
    <row r="5" spans="1:7">
      <c r="B5" s="6"/>
      <c r="C5" s="7"/>
      <c r="D5" s="8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93" t="s">
        <v>98</v>
      </c>
      <c r="B1" s="193"/>
      <c r="C1" s="193"/>
      <c r="D1" s="193"/>
      <c r="E1" s="193"/>
      <c r="F1" s="193"/>
      <c r="G1" s="193"/>
      <c r="AG1" t="s">
        <v>99</v>
      </c>
    </row>
    <row r="2" spans="1:60" ht="24.95" customHeight="1">
      <c r="A2" s="194" t="s">
        <v>7</v>
      </c>
      <c r="B2" s="72" t="s">
        <v>43</v>
      </c>
      <c r="C2" s="197" t="s">
        <v>44</v>
      </c>
      <c r="D2" s="195"/>
      <c r="E2" s="195"/>
      <c r="F2" s="195"/>
      <c r="G2" s="196"/>
      <c r="AG2" t="s">
        <v>100</v>
      </c>
    </row>
    <row r="3" spans="1:60" ht="24.95" customHeight="1">
      <c r="A3" s="194" t="s">
        <v>8</v>
      </c>
      <c r="B3" s="72" t="s">
        <v>54</v>
      </c>
      <c r="C3" s="197" t="s">
        <v>55</v>
      </c>
      <c r="D3" s="195"/>
      <c r="E3" s="195"/>
      <c r="F3" s="195"/>
      <c r="G3" s="196"/>
      <c r="AC3" s="129" t="s">
        <v>100</v>
      </c>
      <c r="AG3" t="s">
        <v>101</v>
      </c>
    </row>
    <row r="4" spans="1:60" ht="24.95" customHeight="1">
      <c r="A4" s="198" t="s">
        <v>9</v>
      </c>
      <c r="B4" s="199" t="s">
        <v>54</v>
      </c>
      <c r="C4" s="200" t="s">
        <v>56</v>
      </c>
      <c r="D4" s="201"/>
      <c r="E4" s="201"/>
      <c r="F4" s="201"/>
      <c r="G4" s="202"/>
      <c r="AG4" t="s">
        <v>102</v>
      </c>
    </row>
    <row r="5" spans="1:60">
      <c r="D5" s="192"/>
    </row>
    <row r="6" spans="1:60" ht="38.25">
      <c r="A6" s="204" t="s">
        <v>103</v>
      </c>
      <c r="B6" s="206" t="s">
        <v>104</v>
      </c>
      <c r="C6" s="206" t="s">
        <v>105</v>
      </c>
      <c r="D6" s="205" t="s">
        <v>106</v>
      </c>
      <c r="E6" s="204" t="s">
        <v>107</v>
      </c>
      <c r="F6" s="203" t="s">
        <v>108</v>
      </c>
      <c r="G6" s="204" t="s">
        <v>29</v>
      </c>
      <c r="H6" s="207" t="s">
        <v>30</v>
      </c>
      <c r="I6" s="207" t="s">
        <v>109</v>
      </c>
      <c r="J6" s="207" t="s">
        <v>31</v>
      </c>
      <c r="K6" s="207" t="s">
        <v>110</v>
      </c>
      <c r="L6" s="207" t="s">
        <v>111</v>
      </c>
      <c r="M6" s="207" t="s">
        <v>112</v>
      </c>
      <c r="N6" s="207" t="s">
        <v>113</v>
      </c>
      <c r="O6" s="207" t="s">
        <v>114</v>
      </c>
      <c r="P6" s="207" t="s">
        <v>115</v>
      </c>
      <c r="Q6" s="207" t="s">
        <v>116</v>
      </c>
      <c r="R6" s="207" t="s">
        <v>117</v>
      </c>
      <c r="S6" s="207" t="s">
        <v>118</v>
      </c>
      <c r="T6" s="207" t="s">
        <v>119</v>
      </c>
      <c r="U6" s="207" t="s">
        <v>120</v>
      </c>
      <c r="V6" s="207" t="s">
        <v>121</v>
      </c>
      <c r="W6" s="207" t="s">
        <v>122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3" t="s">
        <v>123</v>
      </c>
      <c r="B8" s="224" t="s">
        <v>67</v>
      </c>
      <c r="C8" s="243" t="s">
        <v>68</v>
      </c>
      <c r="D8" s="225"/>
      <c r="E8" s="226"/>
      <c r="F8" s="227"/>
      <c r="G8" s="227">
        <f>SUMIF(AG9:AG92,"&lt;&gt;NOR",G9:G92)</f>
        <v>0</v>
      </c>
      <c r="H8" s="227"/>
      <c r="I8" s="227">
        <f>SUM(I9:I92)</f>
        <v>0</v>
      </c>
      <c r="J8" s="227"/>
      <c r="K8" s="227">
        <f>SUM(K9:K92)</f>
        <v>0</v>
      </c>
      <c r="L8" s="227"/>
      <c r="M8" s="227">
        <f>SUM(M9:M92)</f>
        <v>0</v>
      </c>
      <c r="N8" s="227"/>
      <c r="O8" s="227">
        <f>SUM(O9:O92)</f>
        <v>0</v>
      </c>
      <c r="P8" s="227"/>
      <c r="Q8" s="227">
        <f>SUM(Q9:Q92)</f>
        <v>30.45</v>
      </c>
      <c r="R8" s="227"/>
      <c r="S8" s="227"/>
      <c r="T8" s="228"/>
      <c r="U8" s="222"/>
      <c r="V8" s="222">
        <f>SUM(V9:V92)</f>
        <v>85.550000000000011</v>
      </c>
      <c r="W8" s="222"/>
      <c r="AG8" t="s">
        <v>124</v>
      </c>
    </row>
    <row r="9" spans="1:60" ht="22.5" outlineLevel="1">
      <c r="A9" s="229">
        <v>1</v>
      </c>
      <c r="B9" s="230" t="s">
        <v>125</v>
      </c>
      <c r="C9" s="244" t="s">
        <v>126</v>
      </c>
      <c r="D9" s="231" t="s">
        <v>127</v>
      </c>
      <c r="E9" s="232">
        <v>14.501000000000001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0.22500000000000001</v>
      </c>
      <c r="Q9" s="234">
        <f>ROUND(E9*P9,2)</f>
        <v>3.26</v>
      </c>
      <c r="R9" s="234" t="s">
        <v>128</v>
      </c>
      <c r="S9" s="234" t="s">
        <v>129</v>
      </c>
      <c r="T9" s="235" t="s">
        <v>129</v>
      </c>
      <c r="U9" s="218">
        <v>0.14200000000000002</v>
      </c>
      <c r="V9" s="218">
        <f>ROUND(E9*U9,2)</f>
        <v>2.06</v>
      </c>
      <c r="W9" s="21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130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45" t="s">
        <v>131</v>
      </c>
      <c r="D10" s="236"/>
      <c r="E10" s="236"/>
      <c r="F10" s="236"/>
      <c r="G10" s="236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15"/>
      <c r="B11" s="216"/>
      <c r="C11" s="246" t="s">
        <v>133</v>
      </c>
      <c r="D11" s="220"/>
      <c r="E11" s="221">
        <v>14.501000000000001</v>
      </c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134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15"/>
      <c r="B12" s="216"/>
      <c r="C12" s="247"/>
      <c r="D12" s="238"/>
      <c r="E12" s="238"/>
      <c r="F12" s="238"/>
      <c r="G12" s="23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135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>
      <c r="A13" s="229">
        <v>2</v>
      </c>
      <c r="B13" s="230" t="s">
        <v>136</v>
      </c>
      <c r="C13" s="244" t="s">
        <v>137</v>
      </c>
      <c r="D13" s="231" t="s">
        <v>127</v>
      </c>
      <c r="E13" s="232">
        <v>30.42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0.11</v>
      </c>
      <c r="Q13" s="234">
        <f>ROUND(E13*P13,2)</f>
        <v>3.35</v>
      </c>
      <c r="R13" s="234" t="s">
        <v>128</v>
      </c>
      <c r="S13" s="234" t="s">
        <v>129</v>
      </c>
      <c r="T13" s="235" t="s">
        <v>129</v>
      </c>
      <c r="U13" s="218">
        <v>0.2</v>
      </c>
      <c r="V13" s="218">
        <f>ROUND(E13*U13,2)</f>
        <v>6.08</v>
      </c>
      <c r="W13" s="21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130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15"/>
      <c r="B14" s="216"/>
      <c r="C14" s="246" t="s">
        <v>138</v>
      </c>
      <c r="D14" s="220"/>
      <c r="E14" s="221">
        <v>30.42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134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15"/>
      <c r="B15" s="216"/>
      <c r="C15" s="247"/>
      <c r="D15" s="238"/>
      <c r="E15" s="238"/>
      <c r="F15" s="238"/>
      <c r="G15" s="23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135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22.5" outlineLevel="1">
      <c r="A16" s="229">
        <v>3</v>
      </c>
      <c r="B16" s="230" t="s">
        <v>139</v>
      </c>
      <c r="C16" s="244" t="s">
        <v>140</v>
      </c>
      <c r="D16" s="231" t="s">
        <v>127</v>
      </c>
      <c r="E16" s="232">
        <v>44.921000000000006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4">
        <v>0</v>
      </c>
      <c r="O16" s="234">
        <f>ROUND(E16*N16,2)</f>
        <v>0</v>
      </c>
      <c r="P16" s="234">
        <v>0.36000000000000004</v>
      </c>
      <c r="Q16" s="234">
        <f>ROUND(E16*P16,2)</f>
        <v>16.170000000000002</v>
      </c>
      <c r="R16" s="234" t="s">
        <v>128</v>
      </c>
      <c r="S16" s="234" t="s">
        <v>129</v>
      </c>
      <c r="T16" s="235" t="s">
        <v>129</v>
      </c>
      <c r="U16" s="218">
        <v>1.2270000000000001</v>
      </c>
      <c r="V16" s="218">
        <f>ROUND(E16*U16,2)</f>
        <v>55.12</v>
      </c>
      <c r="W16" s="21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130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15"/>
      <c r="B17" s="216"/>
      <c r="C17" s="246" t="s">
        <v>138</v>
      </c>
      <c r="D17" s="220"/>
      <c r="E17" s="221">
        <v>30.42</v>
      </c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134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15"/>
      <c r="B18" s="216"/>
      <c r="C18" s="246" t="s">
        <v>133</v>
      </c>
      <c r="D18" s="220"/>
      <c r="E18" s="221">
        <v>14.5</v>
      </c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134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15"/>
      <c r="B19" s="216"/>
      <c r="C19" s="247"/>
      <c r="D19" s="238"/>
      <c r="E19" s="238"/>
      <c r="F19" s="238"/>
      <c r="G19" s="23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135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29">
        <v>4</v>
      </c>
      <c r="B20" s="230" t="s">
        <v>141</v>
      </c>
      <c r="C20" s="244" t="s">
        <v>142</v>
      </c>
      <c r="D20" s="231" t="s">
        <v>143</v>
      </c>
      <c r="E20" s="232">
        <v>31.200000000000003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0.22</v>
      </c>
      <c r="Q20" s="234">
        <f>ROUND(E20*P20,2)</f>
        <v>6.86</v>
      </c>
      <c r="R20" s="234" t="s">
        <v>128</v>
      </c>
      <c r="S20" s="234" t="s">
        <v>129</v>
      </c>
      <c r="T20" s="235" t="s">
        <v>129</v>
      </c>
      <c r="U20" s="218">
        <v>0.14300000000000002</v>
      </c>
      <c r="V20" s="218">
        <f>ROUND(E20*U20,2)</f>
        <v>4.46</v>
      </c>
      <c r="W20" s="21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130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15"/>
      <c r="B21" s="216"/>
      <c r="C21" s="245" t="s">
        <v>144</v>
      </c>
      <c r="D21" s="236"/>
      <c r="E21" s="236"/>
      <c r="F21" s="236"/>
      <c r="G21" s="236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132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39" t="str">
        <f>C21</f>
        <v>s vybouráním lože, s přemístěním hmot na skládku na vzdálenost do 3 m nebo naložením na dopravní prostředek</v>
      </c>
      <c r="BB21" s="208"/>
      <c r="BC21" s="208"/>
      <c r="BD21" s="208"/>
      <c r="BE21" s="208"/>
      <c r="BF21" s="208"/>
      <c r="BG21" s="208"/>
      <c r="BH21" s="208"/>
    </row>
    <row r="22" spans="1:60" outlineLevel="1">
      <c r="A22" s="215"/>
      <c r="B22" s="216"/>
      <c r="C22" s="246" t="s">
        <v>145</v>
      </c>
      <c r="D22" s="220"/>
      <c r="E22" s="221">
        <v>31.200000000000003</v>
      </c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134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15"/>
      <c r="B23" s="216"/>
      <c r="C23" s="247"/>
      <c r="D23" s="238"/>
      <c r="E23" s="238"/>
      <c r="F23" s="238"/>
      <c r="G23" s="23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135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29">
        <v>5</v>
      </c>
      <c r="B24" s="230" t="s">
        <v>146</v>
      </c>
      <c r="C24" s="244" t="s">
        <v>147</v>
      </c>
      <c r="D24" s="231" t="s">
        <v>143</v>
      </c>
      <c r="E24" s="232">
        <v>3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0</v>
      </c>
      <c r="O24" s="234">
        <f>ROUND(E24*N24,2)</f>
        <v>0</v>
      </c>
      <c r="P24" s="234">
        <v>0.27</v>
      </c>
      <c r="Q24" s="234">
        <f>ROUND(E24*P24,2)</f>
        <v>0.81</v>
      </c>
      <c r="R24" s="234" t="s">
        <v>128</v>
      </c>
      <c r="S24" s="234" t="s">
        <v>129</v>
      </c>
      <c r="T24" s="235" t="s">
        <v>129</v>
      </c>
      <c r="U24" s="218">
        <v>0.12300000000000001</v>
      </c>
      <c r="V24" s="218">
        <f>ROUND(E24*U24,2)</f>
        <v>0.37</v>
      </c>
      <c r="W24" s="21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130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15"/>
      <c r="B25" s="216"/>
      <c r="C25" s="245" t="s">
        <v>144</v>
      </c>
      <c r="D25" s="236"/>
      <c r="E25" s="236"/>
      <c r="F25" s="236"/>
      <c r="G25" s="236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132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39" t="str">
        <f>C25</f>
        <v>s vybouráním lože, s přemístěním hmot na skládku na vzdálenost do 3 m nebo naložením na dopravní prostředek</v>
      </c>
      <c r="BB25" s="208"/>
      <c r="BC25" s="208"/>
      <c r="BD25" s="208"/>
      <c r="BE25" s="208"/>
      <c r="BF25" s="208"/>
      <c r="BG25" s="208"/>
      <c r="BH25" s="208"/>
    </row>
    <row r="26" spans="1:60" outlineLevel="1">
      <c r="A26" s="215"/>
      <c r="B26" s="216"/>
      <c r="C26" s="246" t="s">
        <v>148</v>
      </c>
      <c r="D26" s="220"/>
      <c r="E26" s="221">
        <v>3</v>
      </c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134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15"/>
      <c r="B27" s="216"/>
      <c r="C27" s="247"/>
      <c r="D27" s="238"/>
      <c r="E27" s="238"/>
      <c r="F27" s="238"/>
      <c r="G27" s="23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135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29">
        <v>6</v>
      </c>
      <c r="B28" s="230" t="s">
        <v>149</v>
      </c>
      <c r="C28" s="244" t="s">
        <v>150</v>
      </c>
      <c r="D28" s="231" t="s">
        <v>151</v>
      </c>
      <c r="E28" s="232">
        <v>9.3675000000000015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152</v>
      </c>
      <c r="S28" s="234" t="s">
        <v>129</v>
      </c>
      <c r="T28" s="235" t="s">
        <v>129</v>
      </c>
      <c r="U28" s="218">
        <v>0.26666000000000001</v>
      </c>
      <c r="V28" s="218">
        <f>ROUND(E28*U28,2)</f>
        <v>2.5</v>
      </c>
      <c r="W28" s="21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130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33.75" outlineLevel="1">
      <c r="A29" s="215"/>
      <c r="B29" s="216"/>
      <c r="C29" s="245" t="s">
        <v>153</v>
      </c>
      <c r="D29" s="236"/>
      <c r="E29" s="236"/>
      <c r="F29" s="236"/>
      <c r="G29" s="236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132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39" t="str">
        <f>C29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9" s="208"/>
      <c r="BC29" s="208"/>
      <c r="BD29" s="208"/>
      <c r="BE29" s="208"/>
      <c r="BF29" s="208"/>
      <c r="BG29" s="208"/>
      <c r="BH29" s="208"/>
    </row>
    <row r="30" spans="1:60" outlineLevel="1">
      <c r="A30" s="215"/>
      <c r="B30" s="216"/>
      <c r="C30" s="246" t="s">
        <v>154</v>
      </c>
      <c r="D30" s="220"/>
      <c r="E30" s="221">
        <v>8.24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134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15"/>
      <c r="B31" s="216"/>
      <c r="C31" s="246" t="s">
        <v>155</v>
      </c>
      <c r="D31" s="220"/>
      <c r="E31" s="221">
        <v>1.1300000000000001</v>
      </c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134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15"/>
      <c r="B32" s="216"/>
      <c r="C32" s="247"/>
      <c r="D32" s="238"/>
      <c r="E32" s="238"/>
      <c r="F32" s="238"/>
      <c r="G32" s="23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135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29">
        <v>7</v>
      </c>
      <c r="B33" s="230" t="s">
        <v>156</v>
      </c>
      <c r="C33" s="244" t="s">
        <v>157</v>
      </c>
      <c r="D33" s="231" t="s">
        <v>151</v>
      </c>
      <c r="E33" s="232">
        <v>9.3675000000000015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4" t="s">
        <v>152</v>
      </c>
      <c r="S33" s="234" t="s">
        <v>129</v>
      </c>
      <c r="T33" s="235" t="s">
        <v>129</v>
      </c>
      <c r="U33" s="218">
        <v>4.3100000000000006E-2</v>
      </c>
      <c r="V33" s="218">
        <f>ROUND(E33*U33,2)</f>
        <v>0.4</v>
      </c>
      <c r="W33" s="21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130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33.75" outlineLevel="1">
      <c r="A34" s="215"/>
      <c r="B34" s="216"/>
      <c r="C34" s="245" t="s">
        <v>153</v>
      </c>
      <c r="D34" s="236"/>
      <c r="E34" s="236"/>
      <c r="F34" s="236"/>
      <c r="G34" s="236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132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39" t="str">
        <f>C34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4" s="208"/>
      <c r="BC34" s="208"/>
      <c r="BD34" s="208"/>
      <c r="BE34" s="208"/>
      <c r="BF34" s="208"/>
      <c r="BG34" s="208"/>
      <c r="BH34" s="208"/>
    </row>
    <row r="35" spans="1:60" outlineLevel="1">
      <c r="A35" s="215"/>
      <c r="B35" s="216"/>
      <c r="C35" s="246" t="s">
        <v>154</v>
      </c>
      <c r="D35" s="220"/>
      <c r="E35" s="221">
        <v>8.24</v>
      </c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134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15"/>
      <c r="B36" s="216"/>
      <c r="C36" s="246" t="s">
        <v>155</v>
      </c>
      <c r="D36" s="220"/>
      <c r="E36" s="221">
        <v>1.1300000000000001</v>
      </c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134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15"/>
      <c r="B37" s="216"/>
      <c r="C37" s="247"/>
      <c r="D37" s="238"/>
      <c r="E37" s="238"/>
      <c r="F37" s="238"/>
      <c r="G37" s="23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135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29">
        <v>8</v>
      </c>
      <c r="B38" s="230" t="s">
        <v>158</v>
      </c>
      <c r="C38" s="244" t="s">
        <v>159</v>
      </c>
      <c r="D38" s="231" t="s">
        <v>151</v>
      </c>
      <c r="E38" s="232">
        <v>4.0997000000000003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4" t="s">
        <v>152</v>
      </c>
      <c r="S38" s="234" t="s">
        <v>129</v>
      </c>
      <c r="T38" s="235" t="s">
        <v>129</v>
      </c>
      <c r="U38" s="218">
        <v>0.36500000000000005</v>
      </c>
      <c r="V38" s="218">
        <f>ROUND(E38*U38,2)</f>
        <v>1.5</v>
      </c>
      <c r="W38" s="21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130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>
      <c r="A39" s="215"/>
      <c r="B39" s="216"/>
      <c r="C39" s="245" t="s">
        <v>160</v>
      </c>
      <c r="D39" s="236"/>
      <c r="E39" s="236"/>
      <c r="F39" s="236"/>
      <c r="G39" s="236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132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39" t="str">
        <f>C39</f>
        <v>zapažených i nezapažených s urovnáním dna do předepsaného profilu a spádu, s přehozením výkopku na přilehlém terénu na vzdálenost do 3 m od podélné osy rýhy nebo s naložením výkopku na dopravní prostředek.</v>
      </c>
      <c r="BB39" s="208"/>
      <c r="BC39" s="208"/>
      <c r="BD39" s="208"/>
      <c r="BE39" s="208"/>
      <c r="BF39" s="208"/>
      <c r="BG39" s="208"/>
      <c r="BH39" s="208"/>
    </row>
    <row r="40" spans="1:60" outlineLevel="1">
      <c r="A40" s="215"/>
      <c r="B40" s="216"/>
      <c r="C40" s="246" t="s">
        <v>161</v>
      </c>
      <c r="D40" s="220"/>
      <c r="E40" s="221">
        <v>2.3600000000000003</v>
      </c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134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15"/>
      <c r="B41" s="216"/>
      <c r="C41" s="246" t="s">
        <v>162</v>
      </c>
      <c r="D41" s="220"/>
      <c r="E41" s="221">
        <v>1.7400000000000002</v>
      </c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134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15"/>
      <c r="B42" s="216"/>
      <c r="C42" s="247"/>
      <c r="D42" s="238"/>
      <c r="E42" s="238"/>
      <c r="F42" s="238"/>
      <c r="G42" s="23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135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29">
        <v>9</v>
      </c>
      <c r="B43" s="230" t="s">
        <v>163</v>
      </c>
      <c r="C43" s="244" t="s">
        <v>164</v>
      </c>
      <c r="D43" s="231" t="s">
        <v>151</v>
      </c>
      <c r="E43" s="232">
        <v>4.0997000000000003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 t="s">
        <v>152</v>
      </c>
      <c r="S43" s="234" t="s">
        <v>129</v>
      </c>
      <c r="T43" s="235" t="s">
        <v>129</v>
      </c>
      <c r="U43" s="218">
        <v>0.38980000000000004</v>
      </c>
      <c r="V43" s="218">
        <f>ROUND(E43*U43,2)</f>
        <v>1.6</v>
      </c>
      <c r="W43" s="21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130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>
      <c r="A44" s="215"/>
      <c r="B44" s="216"/>
      <c r="C44" s="245" t="s">
        <v>160</v>
      </c>
      <c r="D44" s="236"/>
      <c r="E44" s="236"/>
      <c r="F44" s="236"/>
      <c r="G44" s="236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132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39" t="str">
        <f>C44</f>
        <v>zapažených i nezapažených s urovnáním dna do předepsaného profilu a spádu, s přehozením výkopku na přilehlém terénu na vzdálenost do 3 m od podélné osy rýhy nebo s naložením výkopku na dopravní prostředek.</v>
      </c>
      <c r="BB44" s="208"/>
      <c r="BC44" s="208"/>
      <c r="BD44" s="208"/>
      <c r="BE44" s="208"/>
      <c r="BF44" s="208"/>
      <c r="BG44" s="208"/>
      <c r="BH44" s="208"/>
    </row>
    <row r="45" spans="1:60" outlineLevel="1">
      <c r="A45" s="215"/>
      <c r="B45" s="216"/>
      <c r="C45" s="246" t="s">
        <v>161</v>
      </c>
      <c r="D45" s="220"/>
      <c r="E45" s="221">
        <v>2.3600000000000003</v>
      </c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134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15"/>
      <c r="B46" s="216"/>
      <c r="C46" s="246" t="s">
        <v>162</v>
      </c>
      <c r="D46" s="220"/>
      <c r="E46" s="221">
        <v>1.7400000000000002</v>
      </c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134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15"/>
      <c r="B47" s="216"/>
      <c r="C47" s="247"/>
      <c r="D47" s="238"/>
      <c r="E47" s="238"/>
      <c r="F47" s="238"/>
      <c r="G47" s="23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135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29">
        <v>10</v>
      </c>
      <c r="B48" s="230" t="s">
        <v>165</v>
      </c>
      <c r="C48" s="244" t="s">
        <v>166</v>
      </c>
      <c r="D48" s="231" t="s">
        <v>151</v>
      </c>
      <c r="E48" s="232">
        <v>4.6108000000000002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4" t="s">
        <v>152</v>
      </c>
      <c r="S48" s="234" t="s">
        <v>129</v>
      </c>
      <c r="T48" s="235" t="s">
        <v>129</v>
      </c>
      <c r="U48" s="218">
        <v>1.1000000000000001E-2</v>
      </c>
      <c r="V48" s="218">
        <f>ROUND(E48*U48,2)</f>
        <v>0.05</v>
      </c>
      <c r="W48" s="21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130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15"/>
      <c r="B49" s="216"/>
      <c r="C49" s="245" t="s">
        <v>167</v>
      </c>
      <c r="D49" s="236"/>
      <c r="E49" s="236"/>
      <c r="F49" s="236"/>
      <c r="G49" s="236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132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15"/>
      <c r="B50" s="216"/>
      <c r="C50" s="246" t="s">
        <v>168</v>
      </c>
      <c r="D50" s="220"/>
      <c r="E50" s="221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134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15"/>
      <c r="B51" s="216"/>
      <c r="C51" s="246" t="s">
        <v>169</v>
      </c>
      <c r="D51" s="220"/>
      <c r="E51" s="221">
        <v>4.6100000000000003</v>
      </c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134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>
      <c r="A52" s="215"/>
      <c r="B52" s="216"/>
      <c r="C52" s="247"/>
      <c r="D52" s="238"/>
      <c r="E52" s="238"/>
      <c r="F52" s="238"/>
      <c r="G52" s="23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135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ht="22.5" outlineLevel="1">
      <c r="A53" s="229">
        <v>11</v>
      </c>
      <c r="B53" s="230" t="s">
        <v>170</v>
      </c>
      <c r="C53" s="244" t="s">
        <v>171</v>
      </c>
      <c r="D53" s="231" t="s">
        <v>151</v>
      </c>
      <c r="E53" s="232">
        <v>13.505000000000001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4" t="s">
        <v>152</v>
      </c>
      <c r="S53" s="234" t="s">
        <v>129</v>
      </c>
      <c r="T53" s="235" t="s">
        <v>129</v>
      </c>
      <c r="U53" s="218">
        <v>1.1000000000000001E-2</v>
      </c>
      <c r="V53" s="218">
        <f>ROUND(E53*U53,2)</f>
        <v>0.15</v>
      </c>
      <c r="W53" s="21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130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15"/>
      <c r="B54" s="216"/>
      <c r="C54" s="245" t="s">
        <v>167</v>
      </c>
      <c r="D54" s="236"/>
      <c r="E54" s="236"/>
      <c r="F54" s="236"/>
      <c r="G54" s="236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132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15"/>
      <c r="B55" s="216"/>
      <c r="C55" s="246" t="s">
        <v>172</v>
      </c>
      <c r="D55" s="220"/>
      <c r="E55" s="221">
        <v>10.64</v>
      </c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134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>
      <c r="A56" s="215"/>
      <c r="B56" s="216"/>
      <c r="C56" s="246" t="s">
        <v>173</v>
      </c>
      <c r="D56" s="220"/>
      <c r="E56" s="221">
        <v>2.87</v>
      </c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134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>
      <c r="A57" s="215"/>
      <c r="B57" s="216"/>
      <c r="C57" s="247"/>
      <c r="D57" s="238"/>
      <c r="E57" s="238"/>
      <c r="F57" s="238"/>
      <c r="G57" s="23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135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ht="33.75" outlineLevel="1">
      <c r="A58" s="229">
        <v>12</v>
      </c>
      <c r="B58" s="230" t="s">
        <v>174</v>
      </c>
      <c r="C58" s="244" t="s">
        <v>175</v>
      </c>
      <c r="D58" s="231" t="s">
        <v>151</v>
      </c>
      <c r="E58" s="232">
        <v>27.01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4" t="s">
        <v>152</v>
      </c>
      <c r="S58" s="234" t="s">
        <v>129</v>
      </c>
      <c r="T58" s="235" t="s">
        <v>129</v>
      </c>
      <c r="U58" s="218">
        <v>0</v>
      </c>
      <c r="V58" s="218">
        <f>ROUND(E58*U58,2)</f>
        <v>0</v>
      </c>
      <c r="W58" s="21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130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15"/>
      <c r="B59" s="216"/>
      <c r="C59" s="245" t="s">
        <v>167</v>
      </c>
      <c r="D59" s="236"/>
      <c r="E59" s="236"/>
      <c r="F59" s="236"/>
      <c r="G59" s="236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132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15"/>
      <c r="B60" s="216"/>
      <c r="C60" s="246" t="s">
        <v>176</v>
      </c>
      <c r="D60" s="220"/>
      <c r="E60" s="221"/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134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15"/>
      <c r="B61" s="216"/>
      <c r="C61" s="246" t="s">
        <v>177</v>
      </c>
      <c r="D61" s="220"/>
      <c r="E61" s="221">
        <v>21.28</v>
      </c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134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>
      <c r="A62" s="215"/>
      <c r="B62" s="216"/>
      <c r="C62" s="246" t="s">
        <v>178</v>
      </c>
      <c r="D62" s="220"/>
      <c r="E62" s="221">
        <v>5.73</v>
      </c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134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15"/>
      <c r="B63" s="216"/>
      <c r="C63" s="247"/>
      <c r="D63" s="238"/>
      <c r="E63" s="238"/>
      <c r="F63" s="238"/>
      <c r="G63" s="238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135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ht="22.5" outlineLevel="1">
      <c r="A64" s="229">
        <v>13</v>
      </c>
      <c r="B64" s="230" t="s">
        <v>179</v>
      </c>
      <c r="C64" s="244" t="s">
        <v>180</v>
      </c>
      <c r="D64" s="231" t="s">
        <v>151</v>
      </c>
      <c r="E64" s="232">
        <v>4.6108000000000002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4" t="s">
        <v>152</v>
      </c>
      <c r="S64" s="234" t="s">
        <v>129</v>
      </c>
      <c r="T64" s="235" t="s">
        <v>129</v>
      </c>
      <c r="U64" s="218">
        <v>0.65200000000000002</v>
      </c>
      <c r="V64" s="218">
        <f>ROUND(E64*U64,2)</f>
        <v>3.01</v>
      </c>
      <c r="W64" s="21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130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15"/>
      <c r="B65" s="216"/>
      <c r="C65" s="246" t="s">
        <v>168</v>
      </c>
      <c r="D65" s="220"/>
      <c r="E65" s="221"/>
      <c r="F65" s="218"/>
      <c r="G65" s="218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134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15"/>
      <c r="B66" s="216"/>
      <c r="C66" s="246" t="s">
        <v>169</v>
      </c>
      <c r="D66" s="220"/>
      <c r="E66" s="221">
        <v>4.6100000000000003</v>
      </c>
      <c r="F66" s="218"/>
      <c r="G66" s="218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134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15"/>
      <c r="B67" s="216"/>
      <c r="C67" s="247"/>
      <c r="D67" s="238"/>
      <c r="E67" s="238"/>
      <c r="F67" s="238"/>
      <c r="G67" s="23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135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ht="22.5" outlineLevel="1">
      <c r="A68" s="229">
        <v>14</v>
      </c>
      <c r="B68" s="230" t="s">
        <v>181</v>
      </c>
      <c r="C68" s="244" t="s">
        <v>182</v>
      </c>
      <c r="D68" s="231" t="s">
        <v>151</v>
      </c>
      <c r="E68" s="232">
        <v>13.505000000000001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4" t="s">
        <v>152</v>
      </c>
      <c r="S68" s="234" t="s">
        <v>129</v>
      </c>
      <c r="T68" s="235" t="s">
        <v>129</v>
      </c>
      <c r="U68" s="218">
        <v>9.0000000000000011E-3</v>
      </c>
      <c r="V68" s="218">
        <f>ROUND(E68*U68,2)</f>
        <v>0.12</v>
      </c>
      <c r="W68" s="21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130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15"/>
      <c r="B69" s="216"/>
      <c r="C69" s="246" t="s">
        <v>172</v>
      </c>
      <c r="D69" s="220"/>
      <c r="E69" s="221">
        <v>10.64</v>
      </c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134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15"/>
      <c r="B70" s="216"/>
      <c r="C70" s="246" t="s">
        <v>173</v>
      </c>
      <c r="D70" s="220"/>
      <c r="E70" s="221">
        <v>2.87</v>
      </c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134</v>
      </c>
      <c r="AH70" s="208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>
      <c r="A71" s="215"/>
      <c r="B71" s="216"/>
      <c r="C71" s="247"/>
      <c r="D71" s="238"/>
      <c r="E71" s="238"/>
      <c r="F71" s="238"/>
      <c r="G71" s="238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135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29">
        <v>15</v>
      </c>
      <c r="B72" s="230" t="s">
        <v>183</v>
      </c>
      <c r="C72" s="244" t="s">
        <v>184</v>
      </c>
      <c r="D72" s="231" t="s">
        <v>127</v>
      </c>
      <c r="E72" s="232">
        <v>30.738500000000002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4" t="s">
        <v>185</v>
      </c>
      <c r="S72" s="234" t="s">
        <v>129</v>
      </c>
      <c r="T72" s="235" t="s">
        <v>129</v>
      </c>
      <c r="U72" s="218">
        <v>6.0000000000000005E-2</v>
      </c>
      <c r="V72" s="218">
        <f>ROUND(E72*U72,2)</f>
        <v>1.84</v>
      </c>
      <c r="W72" s="21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130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>
      <c r="A73" s="215"/>
      <c r="B73" s="216"/>
      <c r="C73" s="245" t="s">
        <v>186</v>
      </c>
      <c r="D73" s="236"/>
      <c r="E73" s="236"/>
      <c r="F73" s="236"/>
      <c r="G73" s="236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21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132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15"/>
      <c r="B74" s="216"/>
      <c r="C74" s="246" t="s">
        <v>187</v>
      </c>
      <c r="D74" s="220"/>
      <c r="E74" s="221">
        <v>30.740000000000002</v>
      </c>
      <c r="F74" s="218"/>
      <c r="G74" s="218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134</v>
      </c>
      <c r="AH74" s="208">
        <v>0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15"/>
      <c r="B75" s="216"/>
      <c r="C75" s="247"/>
      <c r="D75" s="238"/>
      <c r="E75" s="238"/>
      <c r="F75" s="238"/>
      <c r="G75" s="23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135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29">
        <v>16</v>
      </c>
      <c r="B76" s="230" t="s">
        <v>188</v>
      </c>
      <c r="C76" s="244" t="s">
        <v>189</v>
      </c>
      <c r="D76" s="231" t="s">
        <v>127</v>
      </c>
      <c r="E76" s="232">
        <v>47.471000000000004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4" t="s">
        <v>152</v>
      </c>
      <c r="S76" s="234" t="s">
        <v>129</v>
      </c>
      <c r="T76" s="235" t="s">
        <v>129</v>
      </c>
      <c r="U76" s="218">
        <v>1.8000000000000002E-2</v>
      </c>
      <c r="V76" s="218">
        <f>ROUND(E76*U76,2)</f>
        <v>0.85</v>
      </c>
      <c r="W76" s="21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130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>
      <c r="A77" s="215"/>
      <c r="B77" s="216"/>
      <c r="C77" s="245" t="s">
        <v>190</v>
      </c>
      <c r="D77" s="236"/>
      <c r="E77" s="236"/>
      <c r="F77" s="236"/>
      <c r="G77" s="236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21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132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>
      <c r="A78" s="215"/>
      <c r="B78" s="216"/>
      <c r="C78" s="246" t="s">
        <v>191</v>
      </c>
      <c r="D78" s="220"/>
      <c r="E78" s="221">
        <v>32.970000000000006</v>
      </c>
      <c r="F78" s="218"/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134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>
      <c r="A79" s="215"/>
      <c r="B79" s="216"/>
      <c r="C79" s="246" t="s">
        <v>133</v>
      </c>
      <c r="D79" s="220"/>
      <c r="E79" s="221">
        <v>14.5</v>
      </c>
      <c r="F79" s="218"/>
      <c r="G79" s="218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21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134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15"/>
      <c r="B80" s="216"/>
      <c r="C80" s="247"/>
      <c r="D80" s="238"/>
      <c r="E80" s="238"/>
      <c r="F80" s="238"/>
      <c r="G80" s="238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135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ht="22.5" outlineLevel="1">
      <c r="A81" s="229">
        <v>17</v>
      </c>
      <c r="B81" s="230" t="s">
        <v>192</v>
      </c>
      <c r="C81" s="244" t="s">
        <v>193</v>
      </c>
      <c r="D81" s="231" t="s">
        <v>127</v>
      </c>
      <c r="E81" s="232">
        <v>30.738500000000002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4" t="s">
        <v>152</v>
      </c>
      <c r="S81" s="234" t="s">
        <v>129</v>
      </c>
      <c r="T81" s="235" t="s">
        <v>129</v>
      </c>
      <c r="U81" s="218">
        <v>0.17700000000000002</v>
      </c>
      <c r="V81" s="218">
        <f>ROUND(E81*U81,2)</f>
        <v>5.44</v>
      </c>
      <c r="W81" s="21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130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ht="22.5" outlineLevel="1">
      <c r="A82" s="215"/>
      <c r="B82" s="216"/>
      <c r="C82" s="245" t="s">
        <v>194</v>
      </c>
      <c r="D82" s="236"/>
      <c r="E82" s="236"/>
      <c r="F82" s="236"/>
      <c r="G82" s="236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132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39" t="str">
        <f>C82</f>
        <v>s případným nutným přemístěním hromad nebo dočasných skládek na místo potřeby ze vzdálenosti do 30 m, v rovině nebo ve svahu do 1 : 5,</v>
      </c>
      <c r="BB82" s="208"/>
      <c r="BC82" s="208"/>
      <c r="BD82" s="208"/>
      <c r="BE82" s="208"/>
      <c r="BF82" s="208"/>
      <c r="BG82" s="208"/>
      <c r="BH82" s="208"/>
    </row>
    <row r="83" spans="1:60" outlineLevel="1">
      <c r="A83" s="215"/>
      <c r="B83" s="216"/>
      <c r="C83" s="246" t="s">
        <v>187</v>
      </c>
      <c r="D83" s="220"/>
      <c r="E83" s="221">
        <v>30.740000000000002</v>
      </c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134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>
      <c r="A84" s="215"/>
      <c r="B84" s="216"/>
      <c r="C84" s="247"/>
      <c r="D84" s="238"/>
      <c r="E84" s="238"/>
      <c r="F84" s="238"/>
      <c r="G84" s="23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135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29">
        <v>18</v>
      </c>
      <c r="B85" s="230" t="s">
        <v>195</v>
      </c>
      <c r="C85" s="244" t="s">
        <v>196</v>
      </c>
      <c r="D85" s="231" t="s">
        <v>151</v>
      </c>
      <c r="E85" s="232">
        <v>13.505000000000001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4" t="s">
        <v>152</v>
      </c>
      <c r="S85" s="234" t="s">
        <v>129</v>
      </c>
      <c r="T85" s="235" t="s">
        <v>129</v>
      </c>
      <c r="U85" s="218">
        <v>0</v>
      </c>
      <c r="V85" s="218">
        <f>ROUND(E85*U85,2)</f>
        <v>0</v>
      </c>
      <c r="W85" s="21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130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15"/>
      <c r="B86" s="216"/>
      <c r="C86" s="246" t="s">
        <v>172</v>
      </c>
      <c r="D86" s="220"/>
      <c r="E86" s="221">
        <v>10.64</v>
      </c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134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15"/>
      <c r="B87" s="216"/>
      <c r="C87" s="246" t="s">
        <v>173</v>
      </c>
      <c r="D87" s="220"/>
      <c r="E87" s="221">
        <v>2.87</v>
      </c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134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15"/>
      <c r="B88" s="216"/>
      <c r="C88" s="247"/>
      <c r="D88" s="238"/>
      <c r="E88" s="238"/>
      <c r="F88" s="238"/>
      <c r="G88" s="23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135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29">
        <v>19</v>
      </c>
      <c r="B89" s="230" t="s">
        <v>197</v>
      </c>
      <c r="C89" s="244" t="s">
        <v>198</v>
      </c>
      <c r="D89" s="231" t="s">
        <v>199</v>
      </c>
      <c r="E89" s="232">
        <v>1.5369000000000002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4">
        <v>1E-3</v>
      </c>
      <c r="O89" s="234">
        <f>ROUND(E89*N89,2)</f>
        <v>0</v>
      </c>
      <c r="P89" s="234">
        <v>0</v>
      </c>
      <c r="Q89" s="234">
        <f>ROUND(E89*P89,2)</f>
        <v>0</v>
      </c>
      <c r="R89" s="234" t="s">
        <v>200</v>
      </c>
      <c r="S89" s="234" t="s">
        <v>129</v>
      </c>
      <c r="T89" s="235" t="s">
        <v>129</v>
      </c>
      <c r="U89" s="218">
        <v>0</v>
      </c>
      <c r="V89" s="218">
        <f>ROUND(E89*U89,2)</f>
        <v>0</v>
      </c>
      <c r="W89" s="21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201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15"/>
      <c r="B90" s="216"/>
      <c r="C90" s="246" t="s">
        <v>202</v>
      </c>
      <c r="D90" s="220"/>
      <c r="E90" s="221"/>
      <c r="F90" s="218"/>
      <c r="G90" s="218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134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15"/>
      <c r="B91" s="216"/>
      <c r="C91" s="246" t="s">
        <v>203</v>
      </c>
      <c r="D91" s="220"/>
      <c r="E91" s="221">
        <v>1.54</v>
      </c>
      <c r="F91" s="218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134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>
      <c r="A92" s="215"/>
      <c r="B92" s="216"/>
      <c r="C92" s="247"/>
      <c r="D92" s="238"/>
      <c r="E92" s="238"/>
      <c r="F92" s="238"/>
      <c r="G92" s="23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135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>
      <c r="A93" s="223" t="s">
        <v>123</v>
      </c>
      <c r="B93" s="224" t="s">
        <v>69</v>
      </c>
      <c r="C93" s="243" t="s">
        <v>70</v>
      </c>
      <c r="D93" s="225"/>
      <c r="E93" s="226"/>
      <c r="F93" s="227"/>
      <c r="G93" s="227">
        <f>SUMIF(AG94:AG132,"&lt;&gt;NOR",G94:G132)</f>
        <v>0</v>
      </c>
      <c r="H93" s="227"/>
      <c r="I93" s="227">
        <f>SUM(I94:I132)</f>
        <v>0</v>
      </c>
      <c r="J93" s="227"/>
      <c r="K93" s="227">
        <f>SUM(K94:K132)</f>
        <v>0</v>
      </c>
      <c r="L93" s="227"/>
      <c r="M93" s="227">
        <f>SUM(M94:M132)</f>
        <v>0</v>
      </c>
      <c r="N93" s="227"/>
      <c r="O93" s="227">
        <f>SUM(O94:O132)</f>
        <v>54.580000000000005</v>
      </c>
      <c r="P93" s="227"/>
      <c r="Q93" s="227">
        <f>SUM(Q94:Q132)</f>
        <v>0</v>
      </c>
      <c r="R93" s="227"/>
      <c r="S93" s="227"/>
      <c r="T93" s="228"/>
      <c r="U93" s="222"/>
      <c r="V93" s="222">
        <f>SUM(V94:V132)</f>
        <v>70.160000000000011</v>
      </c>
      <c r="W93" s="222"/>
      <c r="AG93" t="s">
        <v>124</v>
      </c>
    </row>
    <row r="94" spans="1:60" outlineLevel="1">
      <c r="A94" s="229">
        <v>20</v>
      </c>
      <c r="B94" s="230" t="s">
        <v>204</v>
      </c>
      <c r="C94" s="244" t="s">
        <v>205</v>
      </c>
      <c r="D94" s="231" t="s">
        <v>151</v>
      </c>
      <c r="E94" s="232">
        <v>12.435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21</v>
      </c>
      <c r="M94" s="234">
        <f>G94*(1+L94/100)</f>
        <v>0</v>
      </c>
      <c r="N94" s="234">
        <v>1.9397000000000002</v>
      </c>
      <c r="O94" s="234">
        <f>ROUND(E94*N94,2)</f>
        <v>24.12</v>
      </c>
      <c r="P94" s="234">
        <v>0</v>
      </c>
      <c r="Q94" s="234">
        <f>ROUND(E94*P94,2)</f>
        <v>0</v>
      </c>
      <c r="R94" s="234" t="s">
        <v>206</v>
      </c>
      <c r="S94" s="234" t="s">
        <v>129</v>
      </c>
      <c r="T94" s="235" t="s">
        <v>129</v>
      </c>
      <c r="U94" s="218">
        <v>0.96500000000000008</v>
      </c>
      <c r="V94" s="218">
        <f>ROUND(E94*U94,2)</f>
        <v>12</v>
      </c>
      <c r="W94" s="21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130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15"/>
      <c r="B95" s="216"/>
      <c r="C95" s="246" t="s">
        <v>207</v>
      </c>
      <c r="D95" s="220"/>
      <c r="E95" s="221">
        <v>8.24</v>
      </c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134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15"/>
      <c r="B96" s="216"/>
      <c r="C96" s="246" t="s">
        <v>208</v>
      </c>
      <c r="D96" s="220"/>
      <c r="E96" s="221">
        <v>4.1900000000000004</v>
      </c>
      <c r="F96" s="218"/>
      <c r="G96" s="218"/>
      <c r="H96" s="218"/>
      <c r="I96" s="218"/>
      <c r="J96" s="218"/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134</v>
      </c>
      <c r="AH96" s="208">
        <v>0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15"/>
      <c r="B97" s="216"/>
      <c r="C97" s="247"/>
      <c r="D97" s="238"/>
      <c r="E97" s="238"/>
      <c r="F97" s="238"/>
      <c r="G97" s="238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135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29">
        <v>21</v>
      </c>
      <c r="B98" s="230" t="s">
        <v>209</v>
      </c>
      <c r="C98" s="244" t="s">
        <v>210</v>
      </c>
      <c r="D98" s="231" t="s">
        <v>151</v>
      </c>
      <c r="E98" s="232">
        <v>5.2702000000000009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21</v>
      </c>
      <c r="M98" s="234">
        <f>G98*(1+L98/100)</f>
        <v>0</v>
      </c>
      <c r="N98" s="234">
        <v>2.5250000000000004</v>
      </c>
      <c r="O98" s="234">
        <f>ROUND(E98*N98,2)</f>
        <v>13.31</v>
      </c>
      <c r="P98" s="234">
        <v>0</v>
      </c>
      <c r="Q98" s="234">
        <f>ROUND(E98*P98,2)</f>
        <v>0</v>
      </c>
      <c r="R98" s="234" t="s">
        <v>211</v>
      </c>
      <c r="S98" s="234" t="s">
        <v>129</v>
      </c>
      <c r="T98" s="235" t="s">
        <v>129</v>
      </c>
      <c r="U98" s="218">
        <v>0.48000000000000004</v>
      </c>
      <c r="V98" s="218">
        <f>ROUND(E98*U98,2)</f>
        <v>2.5299999999999998</v>
      </c>
      <c r="W98" s="21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130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>
      <c r="A99" s="215"/>
      <c r="B99" s="216"/>
      <c r="C99" s="245" t="s">
        <v>212</v>
      </c>
      <c r="D99" s="236"/>
      <c r="E99" s="236"/>
      <c r="F99" s="236"/>
      <c r="G99" s="236"/>
      <c r="H99" s="218"/>
      <c r="I99" s="218"/>
      <c r="J99" s="218"/>
      <c r="K99" s="218"/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132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>
      <c r="A100" s="215"/>
      <c r="B100" s="216"/>
      <c r="C100" s="246" t="s">
        <v>213</v>
      </c>
      <c r="D100" s="220"/>
      <c r="E100" s="221"/>
      <c r="F100" s="218"/>
      <c r="G100" s="218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134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>
      <c r="A101" s="215"/>
      <c r="B101" s="216"/>
      <c r="C101" s="246" t="s">
        <v>214</v>
      </c>
      <c r="D101" s="220"/>
      <c r="E101" s="221">
        <v>3.31</v>
      </c>
      <c r="F101" s="218"/>
      <c r="G101" s="218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134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>
      <c r="A102" s="215"/>
      <c r="B102" s="216"/>
      <c r="C102" s="246" t="s">
        <v>215</v>
      </c>
      <c r="D102" s="220"/>
      <c r="E102" s="221">
        <v>1.9600000000000002</v>
      </c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134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>
      <c r="A103" s="215"/>
      <c r="B103" s="216"/>
      <c r="C103" s="247"/>
      <c r="D103" s="238"/>
      <c r="E103" s="238"/>
      <c r="F103" s="238"/>
      <c r="G103" s="23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135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>
      <c r="A104" s="229">
        <v>22</v>
      </c>
      <c r="B104" s="230" t="s">
        <v>216</v>
      </c>
      <c r="C104" s="244" t="s">
        <v>217</v>
      </c>
      <c r="D104" s="231" t="s">
        <v>127</v>
      </c>
      <c r="E104" s="232">
        <v>9.9310000000000009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4">
        <v>3.9200000000000006E-2</v>
      </c>
      <c r="O104" s="234">
        <f>ROUND(E104*N104,2)</f>
        <v>0.39</v>
      </c>
      <c r="P104" s="234">
        <v>0</v>
      </c>
      <c r="Q104" s="234">
        <f>ROUND(E104*P104,2)</f>
        <v>0</v>
      </c>
      <c r="R104" s="234" t="s">
        <v>211</v>
      </c>
      <c r="S104" s="234" t="s">
        <v>129</v>
      </c>
      <c r="T104" s="235" t="s">
        <v>129</v>
      </c>
      <c r="U104" s="218">
        <v>1.6</v>
      </c>
      <c r="V104" s="218">
        <f>ROUND(E104*U104,2)</f>
        <v>15.89</v>
      </c>
      <c r="W104" s="21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130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ht="22.5" outlineLevel="1">
      <c r="A105" s="215"/>
      <c r="B105" s="216"/>
      <c r="C105" s="245" t="s">
        <v>218</v>
      </c>
      <c r="D105" s="236"/>
      <c r="E105" s="236"/>
      <c r="F105" s="236"/>
      <c r="G105" s="236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132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39" t="str">
        <f>C105</f>
        <v>svislé nebo šikmé (odkloněné) , půdorysně přímé nebo zalomené, stěn základových desek ve volných nebo zapažených jámách, rýhách, šachtách, včetně případných vzpěr,</v>
      </c>
      <c r="BB105" s="208"/>
      <c r="BC105" s="208"/>
      <c r="BD105" s="208"/>
      <c r="BE105" s="208"/>
      <c r="BF105" s="208"/>
      <c r="BG105" s="208"/>
      <c r="BH105" s="208"/>
    </row>
    <row r="106" spans="1:60" outlineLevel="1">
      <c r="A106" s="215"/>
      <c r="B106" s="216"/>
      <c r="C106" s="246" t="s">
        <v>219</v>
      </c>
      <c r="D106" s="220"/>
      <c r="E106" s="221">
        <v>6.5100000000000007</v>
      </c>
      <c r="F106" s="218"/>
      <c r="G106" s="218"/>
      <c r="H106" s="218"/>
      <c r="I106" s="218"/>
      <c r="J106" s="218"/>
      <c r="K106" s="218"/>
      <c r="L106" s="218"/>
      <c r="M106" s="218"/>
      <c r="N106" s="218"/>
      <c r="O106" s="218"/>
      <c r="P106" s="218"/>
      <c r="Q106" s="218"/>
      <c r="R106" s="218"/>
      <c r="S106" s="218"/>
      <c r="T106" s="218"/>
      <c r="U106" s="218"/>
      <c r="V106" s="218"/>
      <c r="W106" s="21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134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>
      <c r="A107" s="215"/>
      <c r="B107" s="216"/>
      <c r="C107" s="246" t="s">
        <v>220</v>
      </c>
      <c r="D107" s="220"/>
      <c r="E107" s="221">
        <v>3.43</v>
      </c>
      <c r="F107" s="218"/>
      <c r="G107" s="218"/>
      <c r="H107" s="218"/>
      <c r="I107" s="218"/>
      <c r="J107" s="218"/>
      <c r="K107" s="218"/>
      <c r="L107" s="218"/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134</v>
      </c>
      <c r="AH107" s="208">
        <v>0</v>
      </c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>
      <c r="A108" s="215"/>
      <c r="B108" s="216"/>
      <c r="C108" s="247"/>
      <c r="D108" s="238"/>
      <c r="E108" s="238"/>
      <c r="F108" s="238"/>
      <c r="G108" s="238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135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>
      <c r="A109" s="229">
        <v>23</v>
      </c>
      <c r="B109" s="230" t="s">
        <v>221</v>
      </c>
      <c r="C109" s="244" t="s">
        <v>222</v>
      </c>
      <c r="D109" s="231" t="s">
        <v>127</v>
      </c>
      <c r="E109" s="232">
        <v>9.9310000000000009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4" t="s">
        <v>211</v>
      </c>
      <c r="S109" s="234" t="s">
        <v>129</v>
      </c>
      <c r="T109" s="235" t="s">
        <v>129</v>
      </c>
      <c r="U109" s="218">
        <v>0.32</v>
      </c>
      <c r="V109" s="218">
        <f>ROUND(E109*U109,2)</f>
        <v>3.18</v>
      </c>
      <c r="W109" s="21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130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ht="22.5" outlineLevel="1">
      <c r="A110" s="215"/>
      <c r="B110" s="216"/>
      <c r="C110" s="245" t="s">
        <v>218</v>
      </c>
      <c r="D110" s="236"/>
      <c r="E110" s="236"/>
      <c r="F110" s="236"/>
      <c r="G110" s="236"/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132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39" t="str">
        <f>C110</f>
        <v>svislé nebo šikmé (odkloněné) , půdorysně přímé nebo zalomené, stěn základových desek ve volných nebo zapažených jámách, rýhách, šachtách, včetně případných vzpěr,</v>
      </c>
      <c r="BB110" s="208"/>
      <c r="BC110" s="208"/>
      <c r="BD110" s="208"/>
      <c r="BE110" s="208"/>
      <c r="BF110" s="208"/>
      <c r="BG110" s="208"/>
      <c r="BH110" s="208"/>
    </row>
    <row r="111" spans="1:60" outlineLevel="1">
      <c r="A111" s="215"/>
      <c r="B111" s="216"/>
      <c r="C111" s="246" t="s">
        <v>219</v>
      </c>
      <c r="D111" s="220"/>
      <c r="E111" s="221">
        <v>6.5100000000000007</v>
      </c>
      <c r="F111" s="218"/>
      <c r="G111" s="218"/>
      <c r="H111" s="218"/>
      <c r="I111" s="218"/>
      <c r="J111" s="218"/>
      <c r="K111" s="218"/>
      <c r="L111" s="218"/>
      <c r="M111" s="218"/>
      <c r="N111" s="218"/>
      <c r="O111" s="218"/>
      <c r="P111" s="218"/>
      <c r="Q111" s="218"/>
      <c r="R111" s="218"/>
      <c r="S111" s="218"/>
      <c r="T111" s="218"/>
      <c r="U111" s="218"/>
      <c r="V111" s="218"/>
      <c r="W111" s="21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134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>
      <c r="A112" s="215"/>
      <c r="B112" s="216"/>
      <c r="C112" s="246" t="s">
        <v>220</v>
      </c>
      <c r="D112" s="220"/>
      <c r="E112" s="221">
        <v>3.43</v>
      </c>
      <c r="F112" s="218"/>
      <c r="G112" s="218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134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>
      <c r="A113" s="215"/>
      <c r="B113" s="216"/>
      <c r="C113" s="247"/>
      <c r="D113" s="238"/>
      <c r="E113" s="238"/>
      <c r="F113" s="238"/>
      <c r="G113" s="238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1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135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ht="22.5" outlineLevel="1">
      <c r="A114" s="229">
        <v>24</v>
      </c>
      <c r="B114" s="230" t="s">
        <v>223</v>
      </c>
      <c r="C114" s="244" t="s">
        <v>224</v>
      </c>
      <c r="D114" s="231" t="s">
        <v>225</v>
      </c>
      <c r="E114" s="232">
        <v>0.2646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4">
        <v>1.0454800000000002</v>
      </c>
      <c r="O114" s="234">
        <f>ROUND(E114*N114,2)</f>
        <v>0.28000000000000003</v>
      </c>
      <c r="P114" s="234">
        <v>0</v>
      </c>
      <c r="Q114" s="234">
        <f>ROUND(E114*P114,2)</f>
        <v>0</v>
      </c>
      <c r="R114" s="234" t="s">
        <v>211</v>
      </c>
      <c r="S114" s="234" t="s">
        <v>129</v>
      </c>
      <c r="T114" s="235" t="s">
        <v>129</v>
      </c>
      <c r="U114" s="218">
        <v>15.231000000000002</v>
      </c>
      <c r="V114" s="218">
        <f>ROUND(E114*U114,2)</f>
        <v>4.03</v>
      </c>
      <c r="W114" s="21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130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>
      <c r="A115" s="215"/>
      <c r="B115" s="216"/>
      <c r="C115" s="245" t="s">
        <v>226</v>
      </c>
      <c r="D115" s="236"/>
      <c r="E115" s="236"/>
      <c r="F115" s="236"/>
      <c r="G115" s="236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132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>
      <c r="A116" s="215"/>
      <c r="B116" s="216"/>
      <c r="C116" s="246" t="s">
        <v>227</v>
      </c>
      <c r="D116" s="220"/>
      <c r="E116" s="221">
        <v>0.17</v>
      </c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134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>
      <c r="A117" s="215"/>
      <c r="B117" s="216"/>
      <c r="C117" s="246" t="s">
        <v>228</v>
      </c>
      <c r="D117" s="220"/>
      <c r="E117" s="221">
        <v>0.1</v>
      </c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134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>
      <c r="A118" s="215"/>
      <c r="B118" s="216"/>
      <c r="C118" s="247"/>
      <c r="D118" s="238"/>
      <c r="E118" s="238"/>
      <c r="F118" s="238"/>
      <c r="G118" s="23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135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>
      <c r="A119" s="229">
        <v>25</v>
      </c>
      <c r="B119" s="230" t="s">
        <v>229</v>
      </c>
      <c r="C119" s="244" t="s">
        <v>230</v>
      </c>
      <c r="D119" s="231" t="s">
        <v>151</v>
      </c>
      <c r="E119" s="232">
        <v>6.1888000000000005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4">
        <v>2.5250000000000004</v>
      </c>
      <c r="O119" s="234">
        <f>ROUND(E119*N119,2)</f>
        <v>15.63</v>
      </c>
      <c r="P119" s="234">
        <v>0</v>
      </c>
      <c r="Q119" s="234">
        <f>ROUND(E119*P119,2)</f>
        <v>0</v>
      </c>
      <c r="R119" s="234" t="s">
        <v>211</v>
      </c>
      <c r="S119" s="234" t="s">
        <v>129</v>
      </c>
      <c r="T119" s="235" t="s">
        <v>129</v>
      </c>
      <c r="U119" s="218">
        <v>0.47700000000000004</v>
      </c>
      <c r="V119" s="218">
        <f>ROUND(E119*U119,2)</f>
        <v>2.95</v>
      </c>
      <c r="W119" s="21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130</v>
      </c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>
      <c r="A120" s="215"/>
      <c r="B120" s="216"/>
      <c r="C120" s="246" t="s">
        <v>231</v>
      </c>
      <c r="D120" s="220"/>
      <c r="E120" s="221">
        <v>4.0200000000000005</v>
      </c>
      <c r="F120" s="218"/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134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>
      <c r="A121" s="215"/>
      <c r="B121" s="216"/>
      <c r="C121" s="246" t="s">
        <v>232</v>
      </c>
      <c r="D121" s="220"/>
      <c r="E121" s="221">
        <v>2.1700000000000004</v>
      </c>
      <c r="F121" s="218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134</v>
      </c>
      <c r="AH121" s="208">
        <v>0</v>
      </c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>
      <c r="A122" s="215"/>
      <c r="B122" s="216"/>
      <c r="C122" s="247"/>
      <c r="D122" s="238"/>
      <c r="E122" s="238"/>
      <c r="F122" s="238"/>
      <c r="G122" s="23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135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>
      <c r="A123" s="229">
        <v>26</v>
      </c>
      <c r="B123" s="230" t="s">
        <v>233</v>
      </c>
      <c r="C123" s="244" t="s">
        <v>234</v>
      </c>
      <c r="D123" s="231" t="s">
        <v>127</v>
      </c>
      <c r="E123" s="232">
        <v>21.589500000000001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21</v>
      </c>
      <c r="M123" s="234">
        <f>G123*(1+L123/100)</f>
        <v>0</v>
      </c>
      <c r="N123" s="234">
        <v>3.916E-2</v>
      </c>
      <c r="O123" s="234">
        <f>ROUND(E123*N123,2)</f>
        <v>0.85</v>
      </c>
      <c r="P123" s="234">
        <v>0</v>
      </c>
      <c r="Q123" s="234">
        <f>ROUND(E123*P123,2)</f>
        <v>0</v>
      </c>
      <c r="R123" s="234" t="s">
        <v>211</v>
      </c>
      <c r="S123" s="234" t="s">
        <v>129</v>
      </c>
      <c r="T123" s="235" t="s">
        <v>129</v>
      </c>
      <c r="U123" s="218">
        <v>1.05</v>
      </c>
      <c r="V123" s="218">
        <f>ROUND(E123*U123,2)</f>
        <v>22.67</v>
      </c>
      <c r="W123" s="21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130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ht="22.5" outlineLevel="1">
      <c r="A124" s="215"/>
      <c r="B124" s="216"/>
      <c r="C124" s="245" t="s">
        <v>235</v>
      </c>
      <c r="D124" s="236"/>
      <c r="E124" s="236"/>
      <c r="F124" s="236"/>
      <c r="G124" s="236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132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39" t="str">
        <f>C124</f>
        <v>svislé nebo šikmé (odkloněné), půdorysně přímé nebo zalomené, stěn základových pasů ve volných nebo zapažených jámách, rýhách, šachtách, včetně případných vzpěr,</v>
      </c>
      <c r="BB124" s="208"/>
      <c r="BC124" s="208"/>
      <c r="BD124" s="208"/>
      <c r="BE124" s="208"/>
      <c r="BF124" s="208"/>
      <c r="BG124" s="208"/>
      <c r="BH124" s="208"/>
    </row>
    <row r="125" spans="1:60" outlineLevel="1">
      <c r="A125" s="215"/>
      <c r="B125" s="216"/>
      <c r="C125" s="246" t="s">
        <v>236</v>
      </c>
      <c r="D125" s="220"/>
      <c r="E125" s="221">
        <v>15.170000000000002</v>
      </c>
      <c r="F125" s="218"/>
      <c r="G125" s="218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134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>
      <c r="A126" s="215"/>
      <c r="B126" s="216"/>
      <c r="C126" s="246" t="s">
        <v>237</v>
      </c>
      <c r="D126" s="220"/>
      <c r="E126" s="221">
        <v>6.4200000000000008</v>
      </c>
      <c r="F126" s="218"/>
      <c r="G126" s="218"/>
      <c r="H126" s="218"/>
      <c r="I126" s="218"/>
      <c r="J126" s="218"/>
      <c r="K126" s="218"/>
      <c r="L126" s="218"/>
      <c r="M126" s="218"/>
      <c r="N126" s="218"/>
      <c r="O126" s="218"/>
      <c r="P126" s="218"/>
      <c r="Q126" s="218"/>
      <c r="R126" s="218"/>
      <c r="S126" s="218"/>
      <c r="T126" s="218"/>
      <c r="U126" s="218"/>
      <c r="V126" s="218"/>
      <c r="W126" s="21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134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>
      <c r="A127" s="215"/>
      <c r="B127" s="216"/>
      <c r="C127" s="247"/>
      <c r="D127" s="238"/>
      <c r="E127" s="238"/>
      <c r="F127" s="238"/>
      <c r="G127" s="238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135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>
      <c r="A128" s="229">
        <v>27</v>
      </c>
      <c r="B128" s="230" t="s">
        <v>238</v>
      </c>
      <c r="C128" s="244" t="s">
        <v>239</v>
      </c>
      <c r="D128" s="231" t="s">
        <v>127</v>
      </c>
      <c r="E128" s="232">
        <v>21.589500000000001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34">
        <v>0</v>
      </c>
      <c r="O128" s="234">
        <f>ROUND(E128*N128,2)</f>
        <v>0</v>
      </c>
      <c r="P128" s="234">
        <v>0</v>
      </c>
      <c r="Q128" s="234">
        <f>ROUND(E128*P128,2)</f>
        <v>0</v>
      </c>
      <c r="R128" s="234" t="s">
        <v>211</v>
      </c>
      <c r="S128" s="234" t="s">
        <v>129</v>
      </c>
      <c r="T128" s="235" t="s">
        <v>129</v>
      </c>
      <c r="U128" s="218">
        <v>0.32</v>
      </c>
      <c r="V128" s="218">
        <f>ROUND(E128*U128,2)</f>
        <v>6.91</v>
      </c>
      <c r="W128" s="21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130</v>
      </c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ht="22.5" outlineLevel="1">
      <c r="A129" s="215"/>
      <c r="B129" s="216"/>
      <c r="C129" s="245" t="s">
        <v>235</v>
      </c>
      <c r="D129" s="236"/>
      <c r="E129" s="236"/>
      <c r="F129" s="236"/>
      <c r="G129" s="236"/>
      <c r="H129" s="218"/>
      <c r="I129" s="218"/>
      <c r="J129" s="218"/>
      <c r="K129" s="218"/>
      <c r="L129" s="218"/>
      <c r="M129" s="218"/>
      <c r="N129" s="218"/>
      <c r="O129" s="218"/>
      <c r="P129" s="218"/>
      <c r="Q129" s="218"/>
      <c r="R129" s="218"/>
      <c r="S129" s="218"/>
      <c r="T129" s="218"/>
      <c r="U129" s="218"/>
      <c r="V129" s="218"/>
      <c r="W129" s="21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132</v>
      </c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39" t="str">
        <f>C129</f>
        <v>svislé nebo šikmé (odkloněné), půdorysně přímé nebo zalomené, stěn základových pasů ve volných nebo zapažených jámách, rýhách, šachtách, včetně případných vzpěr,</v>
      </c>
      <c r="BB129" s="208"/>
      <c r="BC129" s="208"/>
      <c r="BD129" s="208"/>
      <c r="BE129" s="208"/>
      <c r="BF129" s="208"/>
      <c r="BG129" s="208"/>
      <c r="BH129" s="208"/>
    </row>
    <row r="130" spans="1:60" outlineLevel="1">
      <c r="A130" s="215"/>
      <c r="B130" s="216"/>
      <c r="C130" s="246" t="s">
        <v>236</v>
      </c>
      <c r="D130" s="220"/>
      <c r="E130" s="221">
        <v>15.170000000000002</v>
      </c>
      <c r="F130" s="218"/>
      <c r="G130" s="218"/>
      <c r="H130" s="218"/>
      <c r="I130" s="218"/>
      <c r="J130" s="218"/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8"/>
      <c r="V130" s="218"/>
      <c r="W130" s="21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134</v>
      </c>
      <c r="AH130" s="208">
        <v>0</v>
      </c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>
      <c r="A131" s="215"/>
      <c r="B131" s="216"/>
      <c r="C131" s="246" t="s">
        <v>237</v>
      </c>
      <c r="D131" s="220"/>
      <c r="E131" s="221">
        <v>6.4200000000000008</v>
      </c>
      <c r="F131" s="218"/>
      <c r="G131" s="218"/>
      <c r="H131" s="218"/>
      <c r="I131" s="218"/>
      <c r="J131" s="218"/>
      <c r="K131" s="218"/>
      <c r="L131" s="218"/>
      <c r="M131" s="218"/>
      <c r="N131" s="218"/>
      <c r="O131" s="218"/>
      <c r="P131" s="218"/>
      <c r="Q131" s="218"/>
      <c r="R131" s="218"/>
      <c r="S131" s="218"/>
      <c r="T131" s="218"/>
      <c r="U131" s="218"/>
      <c r="V131" s="218"/>
      <c r="W131" s="21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134</v>
      </c>
      <c r="AH131" s="208">
        <v>0</v>
      </c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>
      <c r="A132" s="215"/>
      <c r="B132" s="216"/>
      <c r="C132" s="247"/>
      <c r="D132" s="238"/>
      <c r="E132" s="238"/>
      <c r="F132" s="238"/>
      <c r="G132" s="23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135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>
      <c r="A133" s="223" t="s">
        <v>123</v>
      </c>
      <c r="B133" s="224" t="s">
        <v>71</v>
      </c>
      <c r="C133" s="243" t="s">
        <v>72</v>
      </c>
      <c r="D133" s="225"/>
      <c r="E133" s="226"/>
      <c r="F133" s="227"/>
      <c r="G133" s="227">
        <f>SUMIF(AG134:AG146,"&lt;&gt;NOR",G134:G146)</f>
        <v>0</v>
      </c>
      <c r="H133" s="227"/>
      <c r="I133" s="227">
        <f>SUM(I134:I146)</f>
        <v>0</v>
      </c>
      <c r="J133" s="227"/>
      <c r="K133" s="227">
        <f>SUM(K134:K146)</f>
        <v>0</v>
      </c>
      <c r="L133" s="227"/>
      <c r="M133" s="227">
        <f>SUM(M134:M146)</f>
        <v>0</v>
      </c>
      <c r="N133" s="227"/>
      <c r="O133" s="227">
        <f>SUM(O134:O146)</f>
        <v>9.7799999999999994</v>
      </c>
      <c r="P133" s="227"/>
      <c r="Q133" s="227">
        <f>SUM(Q134:Q146)</f>
        <v>0</v>
      </c>
      <c r="R133" s="227"/>
      <c r="S133" s="227"/>
      <c r="T133" s="228"/>
      <c r="U133" s="222"/>
      <c r="V133" s="222">
        <f>SUM(V134:V146)</f>
        <v>35.22</v>
      </c>
      <c r="W133" s="222"/>
      <c r="AG133" t="s">
        <v>124</v>
      </c>
    </row>
    <row r="134" spans="1:60" outlineLevel="1">
      <c r="A134" s="229">
        <v>28</v>
      </c>
      <c r="B134" s="230" t="s">
        <v>240</v>
      </c>
      <c r="C134" s="244" t="s">
        <v>241</v>
      </c>
      <c r="D134" s="231" t="s">
        <v>127</v>
      </c>
      <c r="E134" s="232">
        <v>47.395000000000003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21</v>
      </c>
      <c r="M134" s="234">
        <f>G134*(1+L134/100)</f>
        <v>0</v>
      </c>
      <c r="N134" s="234">
        <v>7.3900000000000007E-2</v>
      </c>
      <c r="O134" s="234">
        <f>ROUND(E134*N134,2)</f>
        <v>3.5</v>
      </c>
      <c r="P134" s="234">
        <v>0</v>
      </c>
      <c r="Q134" s="234">
        <f>ROUND(E134*P134,2)</f>
        <v>0</v>
      </c>
      <c r="R134" s="234" t="s">
        <v>128</v>
      </c>
      <c r="S134" s="234" t="s">
        <v>129</v>
      </c>
      <c r="T134" s="235" t="s">
        <v>129</v>
      </c>
      <c r="U134" s="218">
        <v>0.45200000000000001</v>
      </c>
      <c r="V134" s="218">
        <f>ROUND(E134*U134,2)</f>
        <v>21.42</v>
      </c>
      <c r="W134" s="21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130</v>
      </c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ht="22.5" outlineLevel="1">
      <c r="A135" s="215"/>
      <c r="B135" s="216"/>
      <c r="C135" s="245" t="s">
        <v>242</v>
      </c>
      <c r="D135" s="236"/>
      <c r="E135" s="236"/>
      <c r="F135" s="236"/>
      <c r="G135" s="236"/>
      <c r="H135" s="218"/>
      <c r="I135" s="218"/>
      <c r="J135" s="218"/>
      <c r="K135" s="218"/>
      <c r="L135" s="218"/>
      <c r="M135" s="218"/>
      <c r="N135" s="218"/>
      <c r="O135" s="218"/>
      <c r="P135" s="218"/>
      <c r="Q135" s="218"/>
      <c r="R135" s="218"/>
      <c r="S135" s="218"/>
      <c r="T135" s="218"/>
      <c r="U135" s="218"/>
      <c r="V135" s="218"/>
      <c r="W135" s="21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132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39" t="str">
        <f>C135</f>
        <v>s provedením lože z kameniva drceného, s vyplněním spár, s dvojitým hutněním a se smetením přebytečného materiálu na krajnici. S dodáním hmot pro lože a výplň spár.</v>
      </c>
      <c r="BB135" s="208"/>
      <c r="BC135" s="208"/>
      <c r="BD135" s="208"/>
      <c r="BE135" s="208"/>
      <c r="BF135" s="208"/>
      <c r="BG135" s="208"/>
      <c r="BH135" s="208"/>
    </row>
    <row r="136" spans="1:60" outlineLevel="1">
      <c r="A136" s="215"/>
      <c r="B136" s="216"/>
      <c r="C136" s="246" t="s">
        <v>243</v>
      </c>
      <c r="D136" s="220"/>
      <c r="E136" s="221">
        <v>29.830000000000002</v>
      </c>
      <c r="F136" s="218"/>
      <c r="G136" s="218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218"/>
      <c r="T136" s="218"/>
      <c r="U136" s="218"/>
      <c r="V136" s="218"/>
      <c r="W136" s="21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134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>
      <c r="A137" s="215"/>
      <c r="B137" s="216"/>
      <c r="C137" s="246" t="s">
        <v>244</v>
      </c>
      <c r="D137" s="220"/>
      <c r="E137" s="221">
        <v>17.57</v>
      </c>
      <c r="F137" s="218"/>
      <c r="G137" s="218"/>
      <c r="H137" s="218"/>
      <c r="I137" s="218"/>
      <c r="J137" s="218"/>
      <c r="K137" s="218"/>
      <c r="L137" s="218"/>
      <c r="M137" s="218"/>
      <c r="N137" s="218"/>
      <c r="O137" s="218"/>
      <c r="P137" s="218"/>
      <c r="Q137" s="218"/>
      <c r="R137" s="218"/>
      <c r="S137" s="218"/>
      <c r="T137" s="218"/>
      <c r="U137" s="218"/>
      <c r="V137" s="218"/>
      <c r="W137" s="21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134</v>
      </c>
      <c r="AH137" s="208">
        <v>0</v>
      </c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>
      <c r="A138" s="215"/>
      <c r="B138" s="216"/>
      <c r="C138" s="247"/>
      <c r="D138" s="238"/>
      <c r="E138" s="238"/>
      <c r="F138" s="238"/>
      <c r="G138" s="238"/>
      <c r="H138" s="218"/>
      <c r="I138" s="218"/>
      <c r="J138" s="218"/>
      <c r="K138" s="218"/>
      <c r="L138" s="218"/>
      <c r="M138" s="218"/>
      <c r="N138" s="218"/>
      <c r="O138" s="218"/>
      <c r="P138" s="218"/>
      <c r="Q138" s="218"/>
      <c r="R138" s="218"/>
      <c r="S138" s="218"/>
      <c r="T138" s="218"/>
      <c r="U138" s="218"/>
      <c r="V138" s="218"/>
      <c r="W138" s="218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135</v>
      </c>
      <c r="AH138" s="208"/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>
      <c r="A139" s="229">
        <v>29</v>
      </c>
      <c r="B139" s="230" t="s">
        <v>245</v>
      </c>
      <c r="C139" s="244" t="s">
        <v>246</v>
      </c>
      <c r="D139" s="231" t="s">
        <v>143</v>
      </c>
      <c r="E139" s="232">
        <v>33.655000000000001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3.3000000000000005E-4</v>
      </c>
      <c r="O139" s="234">
        <f>ROUND(E139*N139,2)</f>
        <v>0.01</v>
      </c>
      <c r="P139" s="234">
        <v>0</v>
      </c>
      <c r="Q139" s="234">
        <f>ROUND(E139*P139,2)</f>
        <v>0</v>
      </c>
      <c r="R139" s="234" t="s">
        <v>128</v>
      </c>
      <c r="S139" s="234" t="s">
        <v>129</v>
      </c>
      <c r="T139" s="235" t="s">
        <v>129</v>
      </c>
      <c r="U139" s="218">
        <v>0.41000000000000003</v>
      </c>
      <c r="V139" s="218">
        <f>ROUND(E139*U139,2)</f>
        <v>13.8</v>
      </c>
      <c r="W139" s="218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130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>
      <c r="A140" s="215"/>
      <c r="B140" s="216"/>
      <c r="C140" s="246" t="s">
        <v>247</v>
      </c>
      <c r="D140" s="220"/>
      <c r="E140" s="221">
        <v>19.91</v>
      </c>
      <c r="F140" s="218"/>
      <c r="G140" s="218"/>
      <c r="H140" s="218"/>
      <c r="I140" s="218"/>
      <c r="J140" s="218"/>
      <c r="K140" s="218"/>
      <c r="L140" s="218"/>
      <c r="M140" s="218"/>
      <c r="N140" s="218"/>
      <c r="O140" s="218"/>
      <c r="P140" s="218"/>
      <c r="Q140" s="218"/>
      <c r="R140" s="218"/>
      <c r="S140" s="218"/>
      <c r="T140" s="218"/>
      <c r="U140" s="218"/>
      <c r="V140" s="218"/>
      <c r="W140" s="218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134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>
      <c r="A141" s="215"/>
      <c r="B141" s="216"/>
      <c r="C141" s="246" t="s">
        <v>248</v>
      </c>
      <c r="D141" s="220"/>
      <c r="E141" s="221">
        <v>13.75</v>
      </c>
      <c r="F141" s="218"/>
      <c r="G141" s="218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134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>
      <c r="A142" s="215"/>
      <c r="B142" s="216"/>
      <c r="C142" s="247"/>
      <c r="D142" s="238"/>
      <c r="E142" s="238"/>
      <c r="F142" s="238"/>
      <c r="G142" s="238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135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>
      <c r="A143" s="229">
        <v>30</v>
      </c>
      <c r="B143" s="230" t="s">
        <v>249</v>
      </c>
      <c r="C143" s="244" t="s">
        <v>250</v>
      </c>
      <c r="D143" s="231" t="s">
        <v>127</v>
      </c>
      <c r="E143" s="232">
        <v>47.868900000000004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0.13100000000000001</v>
      </c>
      <c r="O143" s="234">
        <f>ROUND(E143*N143,2)</f>
        <v>6.27</v>
      </c>
      <c r="P143" s="234">
        <v>0</v>
      </c>
      <c r="Q143" s="234">
        <f>ROUND(E143*P143,2)</f>
        <v>0</v>
      </c>
      <c r="R143" s="234" t="s">
        <v>200</v>
      </c>
      <c r="S143" s="234" t="s">
        <v>129</v>
      </c>
      <c r="T143" s="235" t="s">
        <v>129</v>
      </c>
      <c r="U143" s="218">
        <v>0</v>
      </c>
      <c r="V143" s="218">
        <f>ROUND(E143*U143,2)</f>
        <v>0</v>
      </c>
      <c r="W143" s="218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201</v>
      </c>
      <c r="AH143" s="208"/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>
      <c r="A144" s="215"/>
      <c r="B144" s="216"/>
      <c r="C144" s="246" t="s">
        <v>251</v>
      </c>
      <c r="D144" s="220"/>
      <c r="E144" s="221">
        <v>30.130000000000003</v>
      </c>
      <c r="F144" s="218"/>
      <c r="G144" s="218"/>
      <c r="H144" s="218"/>
      <c r="I144" s="218"/>
      <c r="J144" s="218"/>
      <c r="K144" s="218"/>
      <c r="L144" s="218"/>
      <c r="M144" s="218"/>
      <c r="N144" s="218"/>
      <c r="O144" s="218"/>
      <c r="P144" s="218"/>
      <c r="Q144" s="218"/>
      <c r="R144" s="218"/>
      <c r="S144" s="218"/>
      <c r="T144" s="218"/>
      <c r="U144" s="218"/>
      <c r="V144" s="218"/>
      <c r="W144" s="218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134</v>
      </c>
      <c r="AH144" s="208">
        <v>0</v>
      </c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>
      <c r="A145" s="215"/>
      <c r="B145" s="216"/>
      <c r="C145" s="246" t="s">
        <v>252</v>
      </c>
      <c r="D145" s="220"/>
      <c r="E145" s="221">
        <v>17.740000000000002</v>
      </c>
      <c r="F145" s="218"/>
      <c r="G145" s="218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134</v>
      </c>
      <c r="AH145" s="208">
        <v>0</v>
      </c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>
      <c r="A146" s="215"/>
      <c r="B146" s="216"/>
      <c r="C146" s="247"/>
      <c r="D146" s="238"/>
      <c r="E146" s="238"/>
      <c r="F146" s="238"/>
      <c r="G146" s="238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135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>
      <c r="A147" s="223" t="s">
        <v>123</v>
      </c>
      <c r="B147" s="224" t="s">
        <v>73</v>
      </c>
      <c r="C147" s="243" t="s">
        <v>74</v>
      </c>
      <c r="D147" s="225"/>
      <c r="E147" s="226"/>
      <c r="F147" s="227"/>
      <c r="G147" s="227">
        <f>SUMIF(AG148:AG162,"&lt;&gt;NOR",G148:G162)</f>
        <v>0</v>
      </c>
      <c r="H147" s="227"/>
      <c r="I147" s="227">
        <f>SUM(I148:I162)</f>
        <v>0</v>
      </c>
      <c r="J147" s="227"/>
      <c r="K147" s="227">
        <f>SUM(K148:K162)</f>
        <v>0</v>
      </c>
      <c r="L147" s="227"/>
      <c r="M147" s="227">
        <f>SUM(M148:M162)</f>
        <v>0</v>
      </c>
      <c r="N147" s="227"/>
      <c r="O147" s="227">
        <f>SUM(O148:O162)</f>
        <v>3.02</v>
      </c>
      <c r="P147" s="227"/>
      <c r="Q147" s="227">
        <f>SUM(Q148:Q162)</f>
        <v>0</v>
      </c>
      <c r="R147" s="227"/>
      <c r="S147" s="227"/>
      <c r="T147" s="228"/>
      <c r="U147" s="222"/>
      <c r="V147" s="222">
        <f>SUM(V148:V162)</f>
        <v>6.46</v>
      </c>
      <c r="W147" s="222"/>
      <c r="AG147" t="s">
        <v>124</v>
      </c>
    </row>
    <row r="148" spans="1:60" ht="22.5" outlineLevel="1">
      <c r="A148" s="229">
        <v>31</v>
      </c>
      <c r="B148" s="230" t="s">
        <v>253</v>
      </c>
      <c r="C148" s="244" t="s">
        <v>254</v>
      </c>
      <c r="D148" s="231" t="s">
        <v>255</v>
      </c>
      <c r="E148" s="232">
        <v>1</v>
      </c>
      <c r="F148" s="233"/>
      <c r="G148" s="234">
        <f>ROUND(E148*F148,2)</f>
        <v>0</v>
      </c>
      <c r="H148" s="233"/>
      <c r="I148" s="234">
        <f>ROUND(E148*H148,2)</f>
        <v>0</v>
      </c>
      <c r="J148" s="233"/>
      <c r="K148" s="234">
        <f>ROUND(E148*J148,2)</f>
        <v>0</v>
      </c>
      <c r="L148" s="234">
        <v>21</v>
      </c>
      <c r="M148" s="234">
        <f>G148*(1+L148/100)</f>
        <v>0</v>
      </c>
      <c r="N148" s="234">
        <v>0.11760000000000001</v>
      </c>
      <c r="O148" s="234">
        <f>ROUND(E148*N148,2)</f>
        <v>0.12</v>
      </c>
      <c r="P148" s="234">
        <v>0</v>
      </c>
      <c r="Q148" s="234">
        <f>ROUND(E148*P148,2)</f>
        <v>0</v>
      </c>
      <c r="R148" s="234" t="s">
        <v>128</v>
      </c>
      <c r="S148" s="234" t="s">
        <v>129</v>
      </c>
      <c r="T148" s="235" t="s">
        <v>129</v>
      </c>
      <c r="U148" s="218">
        <v>0.91800000000000004</v>
      </c>
      <c r="V148" s="218">
        <f>ROUND(E148*U148,2)</f>
        <v>0.92</v>
      </c>
      <c r="W148" s="218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130</v>
      </c>
      <c r="AH148" s="208"/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>
      <c r="A149" s="215"/>
      <c r="B149" s="216"/>
      <c r="C149" s="246" t="s">
        <v>256</v>
      </c>
      <c r="D149" s="220"/>
      <c r="E149" s="221">
        <v>1</v>
      </c>
      <c r="F149" s="218"/>
      <c r="G149" s="218"/>
      <c r="H149" s="218"/>
      <c r="I149" s="218"/>
      <c r="J149" s="218"/>
      <c r="K149" s="218"/>
      <c r="L149" s="218"/>
      <c r="M149" s="218"/>
      <c r="N149" s="218"/>
      <c r="O149" s="218"/>
      <c r="P149" s="218"/>
      <c r="Q149" s="218"/>
      <c r="R149" s="218"/>
      <c r="S149" s="218"/>
      <c r="T149" s="218"/>
      <c r="U149" s="218"/>
      <c r="V149" s="218"/>
      <c r="W149" s="218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134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>
      <c r="A150" s="215"/>
      <c r="B150" s="216"/>
      <c r="C150" s="247"/>
      <c r="D150" s="238"/>
      <c r="E150" s="238"/>
      <c r="F150" s="238"/>
      <c r="G150" s="238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135</v>
      </c>
      <c r="AH150" s="208"/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ht="22.5" outlineLevel="1">
      <c r="A151" s="229">
        <v>32</v>
      </c>
      <c r="B151" s="230" t="s">
        <v>257</v>
      </c>
      <c r="C151" s="244" t="s">
        <v>258</v>
      </c>
      <c r="D151" s="231" t="s">
        <v>127</v>
      </c>
      <c r="E151" s="232">
        <v>2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21</v>
      </c>
      <c r="M151" s="234">
        <f>G151*(1+L151/100)</f>
        <v>0</v>
      </c>
      <c r="N151" s="234">
        <v>7.6000000000000004E-4</v>
      </c>
      <c r="O151" s="234">
        <f>ROUND(E151*N151,2)</f>
        <v>0</v>
      </c>
      <c r="P151" s="234">
        <v>0</v>
      </c>
      <c r="Q151" s="234">
        <f>ROUND(E151*P151,2)</f>
        <v>0</v>
      </c>
      <c r="R151" s="234" t="s">
        <v>128</v>
      </c>
      <c r="S151" s="234" t="s">
        <v>129</v>
      </c>
      <c r="T151" s="235" t="s">
        <v>129</v>
      </c>
      <c r="U151" s="218">
        <v>0.31100000000000005</v>
      </c>
      <c r="V151" s="218">
        <f>ROUND(E151*U151,2)</f>
        <v>0.62</v>
      </c>
      <c r="W151" s="218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130</v>
      </c>
      <c r="AH151" s="208"/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>
      <c r="A152" s="215"/>
      <c r="B152" s="216"/>
      <c r="C152" s="246" t="s">
        <v>259</v>
      </c>
      <c r="D152" s="220"/>
      <c r="E152" s="221">
        <v>2</v>
      </c>
      <c r="F152" s="218"/>
      <c r="G152" s="218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134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>
      <c r="A153" s="215"/>
      <c r="B153" s="216"/>
      <c r="C153" s="247"/>
      <c r="D153" s="238"/>
      <c r="E153" s="238"/>
      <c r="F153" s="238"/>
      <c r="G153" s="238"/>
      <c r="H153" s="218"/>
      <c r="I153" s="218"/>
      <c r="J153" s="218"/>
      <c r="K153" s="218"/>
      <c r="L153" s="218"/>
      <c r="M153" s="218"/>
      <c r="N153" s="218"/>
      <c r="O153" s="218"/>
      <c r="P153" s="218"/>
      <c r="Q153" s="218"/>
      <c r="R153" s="218"/>
      <c r="S153" s="218"/>
      <c r="T153" s="218"/>
      <c r="U153" s="218"/>
      <c r="V153" s="218"/>
      <c r="W153" s="218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135</v>
      </c>
      <c r="AH153" s="208"/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ht="33.75" outlineLevel="1">
      <c r="A154" s="229">
        <v>33</v>
      </c>
      <c r="B154" s="230" t="s">
        <v>260</v>
      </c>
      <c r="C154" s="244" t="s">
        <v>261</v>
      </c>
      <c r="D154" s="231" t="s">
        <v>143</v>
      </c>
      <c r="E154" s="232">
        <v>19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21</v>
      </c>
      <c r="M154" s="234">
        <f>G154*(1+L154/100)</f>
        <v>0</v>
      </c>
      <c r="N154" s="234">
        <v>0.15224000000000001</v>
      </c>
      <c r="O154" s="234">
        <f>ROUND(E154*N154,2)</f>
        <v>2.89</v>
      </c>
      <c r="P154" s="234">
        <v>0</v>
      </c>
      <c r="Q154" s="234">
        <f>ROUND(E154*P154,2)</f>
        <v>0</v>
      </c>
      <c r="R154" s="234" t="s">
        <v>128</v>
      </c>
      <c r="S154" s="234" t="s">
        <v>129</v>
      </c>
      <c r="T154" s="235" t="s">
        <v>129</v>
      </c>
      <c r="U154" s="218">
        <v>0.14000000000000001</v>
      </c>
      <c r="V154" s="218">
        <f>ROUND(E154*U154,2)</f>
        <v>2.66</v>
      </c>
      <c r="W154" s="218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130</v>
      </c>
      <c r="AH154" s="208"/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>
      <c r="A155" s="215"/>
      <c r="B155" s="216"/>
      <c r="C155" s="245" t="s">
        <v>262</v>
      </c>
      <c r="D155" s="236"/>
      <c r="E155" s="236"/>
      <c r="F155" s="236"/>
      <c r="G155" s="236"/>
      <c r="H155" s="218"/>
      <c r="I155" s="218"/>
      <c r="J155" s="218"/>
      <c r="K155" s="218"/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132</v>
      </c>
      <c r="AH155" s="208"/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>
      <c r="A156" s="215"/>
      <c r="B156" s="216"/>
      <c r="C156" s="246" t="s">
        <v>263</v>
      </c>
      <c r="D156" s="220"/>
      <c r="E156" s="221">
        <v>19</v>
      </c>
      <c r="F156" s="218"/>
      <c r="G156" s="218"/>
      <c r="H156" s="218"/>
      <c r="I156" s="218"/>
      <c r="J156" s="218"/>
      <c r="K156" s="218"/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134</v>
      </c>
      <c r="AH156" s="208">
        <v>0</v>
      </c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>
      <c r="A157" s="215"/>
      <c r="B157" s="216"/>
      <c r="C157" s="247"/>
      <c r="D157" s="238"/>
      <c r="E157" s="238"/>
      <c r="F157" s="238"/>
      <c r="G157" s="238"/>
      <c r="H157" s="218"/>
      <c r="I157" s="218"/>
      <c r="J157" s="218"/>
      <c r="K157" s="218"/>
      <c r="L157" s="218"/>
      <c r="M157" s="218"/>
      <c r="N157" s="218"/>
      <c r="O157" s="218"/>
      <c r="P157" s="218"/>
      <c r="Q157" s="218"/>
      <c r="R157" s="218"/>
      <c r="S157" s="218"/>
      <c r="T157" s="218"/>
      <c r="U157" s="218"/>
      <c r="V157" s="218"/>
      <c r="W157" s="218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135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>
      <c r="A158" s="229">
        <v>34</v>
      </c>
      <c r="B158" s="230" t="s">
        <v>264</v>
      </c>
      <c r="C158" s="244" t="s">
        <v>265</v>
      </c>
      <c r="D158" s="231" t="s">
        <v>127</v>
      </c>
      <c r="E158" s="232">
        <v>11.313000000000001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21</v>
      </c>
      <c r="M158" s="234">
        <f>G158*(1+L158/100)</f>
        <v>0</v>
      </c>
      <c r="N158" s="234">
        <v>6.3000000000000003E-4</v>
      </c>
      <c r="O158" s="234">
        <f>ROUND(E158*N158,2)</f>
        <v>0.01</v>
      </c>
      <c r="P158" s="234">
        <v>0</v>
      </c>
      <c r="Q158" s="234">
        <f>ROUND(E158*P158,2)</f>
        <v>0</v>
      </c>
      <c r="R158" s="234" t="s">
        <v>211</v>
      </c>
      <c r="S158" s="234" t="s">
        <v>129</v>
      </c>
      <c r="T158" s="235" t="s">
        <v>129</v>
      </c>
      <c r="U158" s="218">
        <v>0.2</v>
      </c>
      <c r="V158" s="218">
        <f>ROUND(E158*U158,2)</f>
        <v>2.2599999999999998</v>
      </c>
      <c r="W158" s="218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130</v>
      </c>
      <c r="AH158" s="208"/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ht="22.5" outlineLevel="1">
      <c r="A159" s="215"/>
      <c r="B159" s="216"/>
      <c r="C159" s="245" t="s">
        <v>266</v>
      </c>
      <c r="D159" s="236"/>
      <c r="E159" s="236"/>
      <c r="F159" s="236"/>
      <c r="G159" s="236"/>
      <c r="H159" s="218"/>
      <c r="I159" s="218"/>
      <c r="J159" s="218"/>
      <c r="K159" s="218"/>
      <c r="L159" s="218"/>
      <c r="M159" s="218"/>
      <c r="N159" s="218"/>
      <c r="O159" s="218"/>
      <c r="P159" s="218"/>
      <c r="Q159" s="218"/>
      <c r="R159" s="218"/>
      <c r="S159" s="218"/>
      <c r="T159" s="218"/>
      <c r="U159" s="218"/>
      <c r="V159" s="218"/>
      <c r="W159" s="218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132</v>
      </c>
      <c r="AH159" s="208"/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39" t="str">
        <f>C159</f>
        <v>včetně dodání a osazení v jakémkoliv zdivu, včetně jednostranného zajištění polohy vložek proti sesmeknutí (např. přibitím, maltovými terči).</v>
      </c>
      <c r="BB159" s="208"/>
      <c r="BC159" s="208"/>
      <c r="BD159" s="208"/>
      <c r="BE159" s="208"/>
      <c r="BF159" s="208"/>
      <c r="BG159" s="208"/>
      <c r="BH159" s="208"/>
    </row>
    <row r="160" spans="1:60" outlineLevel="1">
      <c r="A160" s="215"/>
      <c r="B160" s="216"/>
      <c r="C160" s="246" t="s">
        <v>267</v>
      </c>
      <c r="D160" s="220"/>
      <c r="E160" s="221">
        <v>3.24</v>
      </c>
      <c r="F160" s="218"/>
      <c r="G160" s="218"/>
      <c r="H160" s="218"/>
      <c r="I160" s="218"/>
      <c r="J160" s="218"/>
      <c r="K160" s="218"/>
      <c r="L160" s="218"/>
      <c r="M160" s="218"/>
      <c r="N160" s="218"/>
      <c r="O160" s="218"/>
      <c r="P160" s="218"/>
      <c r="Q160" s="218"/>
      <c r="R160" s="218"/>
      <c r="S160" s="218"/>
      <c r="T160" s="218"/>
      <c r="U160" s="218"/>
      <c r="V160" s="218"/>
      <c r="W160" s="218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134</v>
      </c>
      <c r="AH160" s="208">
        <v>0</v>
      </c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>
      <c r="A161" s="215"/>
      <c r="B161" s="216"/>
      <c r="C161" s="246" t="s">
        <v>268</v>
      </c>
      <c r="D161" s="220"/>
      <c r="E161" s="221">
        <v>8.07</v>
      </c>
      <c r="F161" s="218"/>
      <c r="G161" s="218"/>
      <c r="H161" s="218"/>
      <c r="I161" s="218"/>
      <c r="J161" s="218"/>
      <c r="K161" s="218"/>
      <c r="L161" s="218"/>
      <c r="M161" s="218"/>
      <c r="N161" s="218"/>
      <c r="O161" s="218"/>
      <c r="P161" s="218"/>
      <c r="Q161" s="218"/>
      <c r="R161" s="218"/>
      <c r="S161" s="218"/>
      <c r="T161" s="218"/>
      <c r="U161" s="218"/>
      <c r="V161" s="218"/>
      <c r="W161" s="218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134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>
      <c r="A162" s="215"/>
      <c r="B162" s="216"/>
      <c r="C162" s="247"/>
      <c r="D162" s="238"/>
      <c r="E162" s="238"/>
      <c r="F162" s="238"/>
      <c r="G162" s="238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135</v>
      </c>
      <c r="AH162" s="208"/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>
      <c r="A163" s="223" t="s">
        <v>123</v>
      </c>
      <c r="B163" s="224" t="s">
        <v>75</v>
      </c>
      <c r="C163" s="243" t="s">
        <v>76</v>
      </c>
      <c r="D163" s="225"/>
      <c r="E163" s="226"/>
      <c r="F163" s="227"/>
      <c r="G163" s="227">
        <f>SUMIF(AG164:AG172,"&lt;&gt;NOR",G164:G172)</f>
        <v>0</v>
      </c>
      <c r="H163" s="227"/>
      <c r="I163" s="227">
        <f>SUM(I164:I172)</f>
        <v>0</v>
      </c>
      <c r="J163" s="227"/>
      <c r="K163" s="227">
        <f>SUM(K164:K172)</f>
        <v>0</v>
      </c>
      <c r="L163" s="227"/>
      <c r="M163" s="227">
        <f>SUM(M164:M172)</f>
        <v>0</v>
      </c>
      <c r="N163" s="227"/>
      <c r="O163" s="227">
        <f>SUM(O164:O172)</f>
        <v>0</v>
      </c>
      <c r="P163" s="227"/>
      <c r="Q163" s="227">
        <f>SUM(Q164:Q172)</f>
        <v>7.66</v>
      </c>
      <c r="R163" s="227"/>
      <c r="S163" s="227"/>
      <c r="T163" s="228"/>
      <c r="U163" s="222"/>
      <c r="V163" s="222">
        <f>SUM(V164:V172)</f>
        <v>24.69</v>
      </c>
      <c r="W163" s="222"/>
      <c r="AG163" t="s">
        <v>124</v>
      </c>
    </row>
    <row r="164" spans="1:60" outlineLevel="1">
      <c r="A164" s="229">
        <v>35</v>
      </c>
      <c r="B164" s="230" t="s">
        <v>269</v>
      </c>
      <c r="C164" s="244" t="s">
        <v>270</v>
      </c>
      <c r="D164" s="231" t="s">
        <v>151</v>
      </c>
      <c r="E164" s="232">
        <v>3.8280000000000003</v>
      </c>
      <c r="F164" s="233"/>
      <c r="G164" s="234">
        <f>ROUND(E164*F164,2)</f>
        <v>0</v>
      </c>
      <c r="H164" s="233"/>
      <c r="I164" s="234">
        <f>ROUND(E164*H164,2)</f>
        <v>0</v>
      </c>
      <c r="J164" s="233"/>
      <c r="K164" s="234">
        <f>ROUND(E164*J164,2)</f>
        <v>0</v>
      </c>
      <c r="L164" s="234">
        <v>21</v>
      </c>
      <c r="M164" s="234">
        <f>G164*(1+L164/100)</f>
        <v>0</v>
      </c>
      <c r="N164" s="234">
        <v>0</v>
      </c>
      <c r="O164" s="234">
        <f>ROUND(E164*N164,2)</f>
        <v>0</v>
      </c>
      <c r="P164" s="234">
        <v>2</v>
      </c>
      <c r="Q164" s="234">
        <f>ROUND(E164*P164,2)</f>
        <v>7.66</v>
      </c>
      <c r="R164" s="234" t="s">
        <v>271</v>
      </c>
      <c r="S164" s="234" t="s">
        <v>129</v>
      </c>
      <c r="T164" s="235" t="s">
        <v>129</v>
      </c>
      <c r="U164" s="218">
        <v>6.4360000000000008</v>
      </c>
      <c r="V164" s="218">
        <f>ROUND(E164*U164,2)</f>
        <v>24.64</v>
      </c>
      <c r="W164" s="218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130</v>
      </c>
      <c r="AH164" s="208"/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>
      <c r="A165" s="215"/>
      <c r="B165" s="216"/>
      <c r="C165" s="245" t="s">
        <v>272</v>
      </c>
      <c r="D165" s="236"/>
      <c r="E165" s="236"/>
      <c r="F165" s="236"/>
      <c r="G165" s="236"/>
      <c r="H165" s="218"/>
      <c r="I165" s="218"/>
      <c r="J165" s="218"/>
      <c r="K165" s="218"/>
      <c r="L165" s="218"/>
      <c r="M165" s="218"/>
      <c r="N165" s="218"/>
      <c r="O165" s="218"/>
      <c r="P165" s="218"/>
      <c r="Q165" s="218"/>
      <c r="R165" s="218"/>
      <c r="S165" s="218"/>
      <c r="T165" s="218"/>
      <c r="U165" s="218"/>
      <c r="V165" s="218"/>
      <c r="W165" s="218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132</v>
      </c>
      <c r="AH165" s="208"/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>
      <c r="A166" s="215"/>
      <c r="B166" s="216"/>
      <c r="C166" s="246" t="s">
        <v>273</v>
      </c>
      <c r="D166" s="220"/>
      <c r="E166" s="221">
        <v>1.9500000000000002</v>
      </c>
      <c r="F166" s="218"/>
      <c r="G166" s="218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134</v>
      </c>
      <c r="AH166" s="208">
        <v>0</v>
      </c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>
      <c r="A167" s="215"/>
      <c r="B167" s="216"/>
      <c r="C167" s="246" t="s">
        <v>274</v>
      </c>
      <c r="D167" s="220"/>
      <c r="E167" s="221">
        <v>1.8800000000000001</v>
      </c>
      <c r="F167" s="218"/>
      <c r="G167" s="218"/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8"/>
      <c r="V167" s="218"/>
      <c r="W167" s="218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134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>
      <c r="A168" s="215"/>
      <c r="B168" s="216"/>
      <c r="C168" s="247"/>
      <c r="D168" s="238"/>
      <c r="E168" s="238"/>
      <c r="F168" s="238"/>
      <c r="G168" s="23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8"/>
      <c r="R168" s="218"/>
      <c r="S168" s="218"/>
      <c r="T168" s="218"/>
      <c r="U168" s="218"/>
      <c r="V168" s="218"/>
      <c r="W168" s="218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135</v>
      </c>
      <c r="AH168" s="208"/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>
      <c r="A169" s="229">
        <v>36</v>
      </c>
      <c r="B169" s="230" t="s">
        <v>275</v>
      </c>
      <c r="C169" s="244" t="s">
        <v>276</v>
      </c>
      <c r="D169" s="231" t="s">
        <v>255</v>
      </c>
      <c r="E169" s="232">
        <v>1</v>
      </c>
      <c r="F169" s="233"/>
      <c r="G169" s="234">
        <f>ROUND(E169*F169,2)</f>
        <v>0</v>
      </c>
      <c r="H169" s="233"/>
      <c r="I169" s="234">
        <f>ROUND(E169*H169,2)</f>
        <v>0</v>
      </c>
      <c r="J169" s="233"/>
      <c r="K169" s="234">
        <f>ROUND(E169*J169,2)</f>
        <v>0</v>
      </c>
      <c r="L169" s="234">
        <v>21</v>
      </c>
      <c r="M169" s="234">
        <f>G169*(1+L169/100)</f>
        <v>0</v>
      </c>
      <c r="N169" s="234">
        <v>0</v>
      </c>
      <c r="O169" s="234">
        <f>ROUND(E169*N169,2)</f>
        <v>0</v>
      </c>
      <c r="P169" s="234">
        <v>0</v>
      </c>
      <c r="Q169" s="234">
        <f>ROUND(E169*P169,2)</f>
        <v>0</v>
      </c>
      <c r="R169" s="234" t="s">
        <v>271</v>
      </c>
      <c r="S169" s="234" t="s">
        <v>129</v>
      </c>
      <c r="T169" s="235" t="s">
        <v>129</v>
      </c>
      <c r="U169" s="218">
        <v>0.05</v>
      </c>
      <c r="V169" s="218">
        <f>ROUND(E169*U169,2)</f>
        <v>0.05</v>
      </c>
      <c r="W169" s="218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130</v>
      </c>
      <c r="AH169" s="208"/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>
      <c r="A170" s="215"/>
      <c r="B170" s="216"/>
      <c r="C170" s="245" t="s">
        <v>277</v>
      </c>
      <c r="D170" s="236"/>
      <c r="E170" s="236"/>
      <c r="F170" s="236"/>
      <c r="G170" s="236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132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>
      <c r="A171" s="215"/>
      <c r="B171" s="216"/>
      <c r="C171" s="246" t="s">
        <v>278</v>
      </c>
      <c r="D171" s="220"/>
      <c r="E171" s="221">
        <v>1</v>
      </c>
      <c r="F171" s="218"/>
      <c r="G171" s="218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134</v>
      </c>
      <c r="AH171" s="208">
        <v>0</v>
      </c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>
      <c r="A172" s="215"/>
      <c r="B172" s="216"/>
      <c r="C172" s="247"/>
      <c r="D172" s="238"/>
      <c r="E172" s="238"/>
      <c r="F172" s="238"/>
      <c r="G172" s="238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135</v>
      </c>
      <c r="AH172" s="208"/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>
      <c r="A173" s="223" t="s">
        <v>123</v>
      </c>
      <c r="B173" s="224" t="s">
        <v>77</v>
      </c>
      <c r="C173" s="243" t="s">
        <v>78</v>
      </c>
      <c r="D173" s="225"/>
      <c r="E173" s="226"/>
      <c r="F173" s="227"/>
      <c r="G173" s="227">
        <f>SUMIF(AG174:AG176,"&lt;&gt;NOR",G174:G176)</f>
        <v>0</v>
      </c>
      <c r="H173" s="227"/>
      <c r="I173" s="227">
        <f>SUM(I174:I176)</f>
        <v>0</v>
      </c>
      <c r="J173" s="227"/>
      <c r="K173" s="227">
        <f>SUM(K174:K176)</f>
        <v>0</v>
      </c>
      <c r="L173" s="227"/>
      <c r="M173" s="227">
        <f>SUM(M174:M176)</f>
        <v>0</v>
      </c>
      <c r="N173" s="227"/>
      <c r="O173" s="227">
        <f>SUM(O174:O176)</f>
        <v>0</v>
      </c>
      <c r="P173" s="227"/>
      <c r="Q173" s="227">
        <f>SUM(Q174:Q176)</f>
        <v>0</v>
      </c>
      <c r="R173" s="227"/>
      <c r="S173" s="227"/>
      <c r="T173" s="228"/>
      <c r="U173" s="222"/>
      <c r="V173" s="222">
        <f>SUM(V174:V176)</f>
        <v>26.27</v>
      </c>
      <c r="W173" s="222"/>
      <c r="AG173" t="s">
        <v>124</v>
      </c>
    </row>
    <row r="174" spans="1:60" outlineLevel="1">
      <c r="A174" s="229">
        <v>37</v>
      </c>
      <c r="B174" s="230" t="s">
        <v>279</v>
      </c>
      <c r="C174" s="244" t="s">
        <v>280</v>
      </c>
      <c r="D174" s="231" t="s">
        <v>225</v>
      </c>
      <c r="E174" s="232">
        <v>67.370290000000011</v>
      </c>
      <c r="F174" s="233"/>
      <c r="G174" s="234">
        <f>ROUND(E174*F174,2)</f>
        <v>0</v>
      </c>
      <c r="H174" s="233"/>
      <c r="I174" s="234">
        <f>ROUND(E174*H174,2)</f>
        <v>0</v>
      </c>
      <c r="J174" s="233"/>
      <c r="K174" s="234">
        <f>ROUND(E174*J174,2)</f>
        <v>0</v>
      </c>
      <c r="L174" s="234">
        <v>21</v>
      </c>
      <c r="M174" s="234">
        <f>G174*(1+L174/100)</f>
        <v>0</v>
      </c>
      <c r="N174" s="234">
        <v>0</v>
      </c>
      <c r="O174" s="234">
        <f>ROUND(E174*N174,2)</f>
        <v>0</v>
      </c>
      <c r="P174" s="234">
        <v>0</v>
      </c>
      <c r="Q174" s="234">
        <f>ROUND(E174*P174,2)</f>
        <v>0</v>
      </c>
      <c r="R174" s="234" t="s">
        <v>128</v>
      </c>
      <c r="S174" s="234" t="s">
        <v>129</v>
      </c>
      <c r="T174" s="235" t="s">
        <v>129</v>
      </c>
      <c r="U174" s="218">
        <v>0.39</v>
      </c>
      <c r="V174" s="218">
        <f>ROUND(E174*U174,2)</f>
        <v>26.27</v>
      </c>
      <c r="W174" s="218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281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>
      <c r="A175" s="215"/>
      <c r="B175" s="216"/>
      <c r="C175" s="245" t="s">
        <v>282</v>
      </c>
      <c r="D175" s="236"/>
      <c r="E175" s="236"/>
      <c r="F175" s="236"/>
      <c r="G175" s="236"/>
      <c r="H175" s="218"/>
      <c r="I175" s="218"/>
      <c r="J175" s="218"/>
      <c r="K175" s="218"/>
      <c r="L175" s="218"/>
      <c r="M175" s="218"/>
      <c r="N175" s="218"/>
      <c r="O175" s="218"/>
      <c r="P175" s="218"/>
      <c r="Q175" s="218"/>
      <c r="R175" s="218"/>
      <c r="S175" s="218"/>
      <c r="T175" s="218"/>
      <c r="U175" s="218"/>
      <c r="V175" s="218"/>
      <c r="W175" s="218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132</v>
      </c>
      <c r="AH175" s="208"/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>
      <c r="A176" s="215"/>
      <c r="B176" s="216"/>
      <c r="C176" s="247"/>
      <c r="D176" s="238"/>
      <c r="E176" s="238"/>
      <c r="F176" s="238"/>
      <c r="G176" s="238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135</v>
      </c>
      <c r="AH176" s="208"/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>
      <c r="A177" s="223" t="s">
        <v>123</v>
      </c>
      <c r="B177" s="224" t="s">
        <v>83</v>
      </c>
      <c r="C177" s="243" t="s">
        <v>84</v>
      </c>
      <c r="D177" s="225"/>
      <c r="E177" s="226"/>
      <c r="F177" s="227"/>
      <c r="G177" s="227">
        <f>SUMIF(AG178:AG190,"&lt;&gt;NOR",G178:G190)</f>
        <v>0</v>
      </c>
      <c r="H177" s="227"/>
      <c r="I177" s="227">
        <f>SUM(I178:I190)</f>
        <v>0</v>
      </c>
      <c r="J177" s="227"/>
      <c r="K177" s="227">
        <f>SUM(K178:K190)</f>
        <v>0</v>
      </c>
      <c r="L177" s="227"/>
      <c r="M177" s="227">
        <f>SUM(M178:M190)</f>
        <v>0</v>
      </c>
      <c r="N177" s="227"/>
      <c r="O177" s="227">
        <f>SUM(O178:O190)</f>
        <v>0.01</v>
      </c>
      <c r="P177" s="227"/>
      <c r="Q177" s="227">
        <f>SUM(Q178:Q190)</f>
        <v>0</v>
      </c>
      <c r="R177" s="227"/>
      <c r="S177" s="227"/>
      <c r="T177" s="228"/>
      <c r="U177" s="222"/>
      <c r="V177" s="222">
        <f>SUM(V178:V190)</f>
        <v>0.56000000000000005</v>
      </c>
      <c r="W177" s="222"/>
      <c r="AG177" t="s">
        <v>124</v>
      </c>
    </row>
    <row r="178" spans="1:60" ht="22.5" outlineLevel="1">
      <c r="A178" s="229">
        <v>38</v>
      </c>
      <c r="B178" s="230" t="s">
        <v>283</v>
      </c>
      <c r="C178" s="244" t="s">
        <v>284</v>
      </c>
      <c r="D178" s="231" t="s">
        <v>285</v>
      </c>
      <c r="E178" s="232">
        <v>1</v>
      </c>
      <c r="F178" s="233"/>
      <c r="G178" s="234">
        <f>ROUND(E178*F178,2)</f>
        <v>0</v>
      </c>
      <c r="H178" s="233"/>
      <c r="I178" s="234">
        <f>ROUND(E178*H178,2)</f>
        <v>0</v>
      </c>
      <c r="J178" s="233"/>
      <c r="K178" s="234">
        <f>ROUND(E178*J178,2)</f>
        <v>0</v>
      </c>
      <c r="L178" s="234">
        <v>21</v>
      </c>
      <c r="M178" s="234">
        <f>G178*(1+L178/100)</f>
        <v>0</v>
      </c>
      <c r="N178" s="234">
        <v>3.0000000000000001E-5</v>
      </c>
      <c r="O178" s="234">
        <f>ROUND(E178*N178,2)</f>
        <v>0</v>
      </c>
      <c r="P178" s="234">
        <v>0</v>
      </c>
      <c r="Q178" s="234">
        <f>ROUND(E178*P178,2)</f>
        <v>0</v>
      </c>
      <c r="R178" s="234" t="s">
        <v>286</v>
      </c>
      <c r="S178" s="234" t="s">
        <v>129</v>
      </c>
      <c r="T178" s="235" t="s">
        <v>129</v>
      </c>
      <c r="U178" s="218">
        <v>0.33</v>
      </c>
      <c r="V178" s="218">
        <f>ROUND(E178*U178,2)</f>
        <v>0.33</v>
      </c>
      <c r="W178" s="218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287</v>
      </c>
      <c r="AH178" s="208"/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>
      <c r="A179" s="215"/>
      <c r="B179" s="216"/>
      <c r="C179" s="246" t="s">
        <v>288</v>
      </c>
      <c r="D179" s="220"/>
      <c r="E179" s="221">
        <v>1</v>
      </c>
      <c r="F179" s="218"/>
      <c r="G179" s="218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134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>
      <c r="A180" s="215"/>
      <c r="B180" s="216"/>
      <c r="C180" s="247"/>
      <c r="D180" s="238"/>
      <c r="E180" s="238"/>
      <c r="F180" s="238"/>
      <c r="G180" s="238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135</v>
      </c>
      <c r="AH180" s="208"/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>
      <c r="A181" s="229">
        <v>39</v>
      </c>
      <c r="B181" s="230" t="s">
        <v>289</v>
      </c>
      <c r="C181" s="244" t="s">
        <v>290</v>
      </c>
      <c r="D181" s="231" t="s">
        <v>285</v>
      </c>
      <c r="E181" s="232">
        <v>2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21</v>
      </c>
      <c r="M181" s="234">
        <f>G181*(1+L181/100)</f>
        <v>0</v>
      </c>
      <c r="N181" s="234">
        <v>1.1300000000000001E-3</v>
      </c>
      <c r="O181" s="234">
        <f>ROUND(E181*N181,2)</f>
        <v>0</v>
      </c>
      <c r="P181" s="234">
        <v>0</v>
      </c>
      <c r="Q181" s="234">
        <f>ROUND(E181*P181,2)</f>
        <v>0</v>
      </c>
      <c r="R181" s="234" t="s">
        <v>291</v>
      </c>
      <c r="S181" s="234" t="s">
        <v>129</v>
      </c>
      <c r="T181" s="235" t="s">
        <v>129</v>
      </c>
      <c r="U181" s="218">
        <v>0.114</v>
      </c>
      <c r="V181" s="218">
        <f>ROUND(E181*U181,2)</f>
        <v>0.23</v>
      </c>
      <c r="W181" s="218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287</v>
      </c>
      <c r="AH181" s="208"/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>
      <c r="A182" s="215"/>
      <c r="B182" s="216"/>
      <c r="C182" s="246" t="s">
        <v>292</v>
      </c>
      <c r="D182" s="220"/>
      <c r="E182" s="221">
        <v>1</v>
      </c>
      <c r="F182" s="218"/>
      <c r="G182" s="218"/>
      <c r="H182" s="218"/>
      <c r="I182" s="218"/>
      <c r="J182" s="218"/>
      <c r="K182" s="218"/>
      <c r="L182" s="218"/>
      <c r="M182" s="218"/>
      <c r="N182" s="218"/>
      <c r="O182" s="218"/>
      <c r="P182" s="218"/>
      <c r="Q182" s="218"/>
      <c r="R182" s="218"/>
      <c r="S182" s="218"/>
      <c r="T182" s="218"/>
      <c r="U182" s="218"/>
      <c r="V182" s="218"/>
      <c r="W182" s="218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134</v>
      </c>
      <c r="AH182" s="208">
        <v>0</v>
      </c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>
      <c r="A183" s="215"/>
      <c r="B183" s="216"/>
      <c r="C183" s="246" t="s">
        <v>293</v>
      </c>
      <c r="D183" s="220"/>
      <c r="E183" s="221">
        <v>1</v>
      </c>
      <c r="F183" s="218"/>
      <c r="G183" s="218"/>
      <c r="H183" s="218"/>
      <c r="I183" s="218"/>
      <c r="J183" s="218"/>
      <c r="K183" s="218"/>
      <c r="L183" s="218"/>
      <c r="M183" s="218"/>
      <c r="N183" s="218"/>
      <c r="O183" s="218"/>
      <c r="P183" s="218"/>
      <c r="Q183" s="218"/>
      <c r="R183" s="218"/>
      <c r="S183" s="218"/>
      <c r="T183" s="218"/>
      <c r="U183" s="218"/>
      <c r="V183" s="218"/>
      <c r="W183" s="218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134</v>
      </c>
      <c r="AH183" s="208">
        <v>0</v>
      </c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>
      <c r="A184" s="215"/>
      <c r="B184" s="216"/>
      <c r="C184" s="247"/>
      <c r="D184" s="238"/>
      <c r="E184" s="238"/>
      <c r="F184" s="238"/>
      <c r="G184" s="238"/>
      <c r="H184" s="218"/>
      <c r="I184" s="218"/>
      <c r="J184" s="218"/>
      <c r="K184" s="218"/>
      <c r="L184" s="218"/>
      <c r="M184" s="218"/>
      <c r="N184" s="218"/>
      <c r="O184" s="218"/>
      <c r="P184" s="218"/>
      <c r="Q184" s="218"/>
      <c r="R184" s="218"/>
      <c r="S184" s="218"/>
      <c r="T184" s="218"/>
      <c r="U184" s="218"/>
      <c r="V184" s="218"/>
      <c r="W184" s="218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135</v>
      </c>
      <c r="AH184" s="208"/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>
      <c r="A185" s="229">
        <v>40</v>
      </c>
      <c r="B185" s="230" t="s">
        <v>294</v>
      </c>
      <c r="C185" s="244" t="s">
        <v>295</v>
      </c>
      <c r="D185" s="231" t="s">
        <v>255</v>
      </c>
      <c r="E185" s="232">
        <v>1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34">
        <v>21</v>
      </c>
      <c r="M185" s="234">
        <f>G185*(1+L185/100)</f>
        <v>0</v>
      </c>
      <c r="N185" s="234">
        <v>5.0000000000000001E-3</v>
      </c>
      <c r="O185" s="234">
        <f>ROUND(E185*N185,2)</f>
        <v>0.01</v>
      </c>
      <c r="P185" s="234">
        <v>0</v>
      </c>
      <c r="Q185" s="234">
        <f>ROUND(E185*P185,2)</f>
        <v>0</v>
      </c>
      <c r="R185" s="234" t="s">
        <v>200</v>
      </c>
      <c r="S185" s="234" t="s">
        <v>129</v>
      </c>
      <c r="T185" s="235" t="s">
        <v>129</v>
      </c>
      <c r="U185" s="218">
        <v>0</v>
      </c>
      <c r="V185" s="218">
        <f>ROUND(E185*U185,2)</f>
        <v>0</v>
      </c>
      <c r="W185" s="218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296</v>
      </c>
      <c r="AH185" s="208"/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>
      <c r="A186" s="215"/>
      <c r="B186" s="216"/>
      <c r="C186" s="246" t="s">
        <v>293</v>
      </c>
      <c r="D186" s="220"/>
      <c r="E186" s="221">
        <v>1</v>
      </c>
      <c r="F186" s="218"/>
      <c r="G186" s="218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134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outlineLevel="1">
      <c r="A187" s="215"/>
      <c r="B187" s="216"/>
      <c r="C187" s="247"/>
      <c r="D187" s="238"/>
      <c r="E187" s="238"/>
      <c r="F187" s="238"/>
      <c r="G187" s="238"/>
      <c r="H187" s="218"/>
      <c r="I187" s="218"/>
      <c r="J187" s="218"/>
      <c r="K187" s="218"/>
      <c r="L187" s="218"/>
      <c r="M187" s="218"/>
      <c r="N187" s="218"/>
      <c r="O187" s="218"/>
      <c r="P187" s="218"/>
      <c r="Q187" s="218"/>
      <c r="R187" s="218"/>
      <c r="S187" s="218"/>
      <c r="T187" s="218"/>
      <c r="U187" s="218"/>
      <c r="V187" s="218"/>
      <c r="W187" s="218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135</v>
      </c>
      <c r="AH187" s="208"/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>
      <c r="A188" s="215">
        <v>41</v>
      </c>
      <c r="B188" s="216" t="s">
        <v>297</v>
      </c>
      <c r="C188" s="248" t="s">
        <v>298</v>
      </c>
      <c r="D188" s="217" t="s">
        <v>0</v>
      </c>
      <c r="E188" s="237"/>
      <c r="F188" s="219"/>
      <c r="G188" s="218">
        <f>ROUND(E188*F188,2)</f>
        <v>0</v>
      </c>
      <c r="H188" s="219"/>
      <c r="I188" s="218">
        <f>ROUND(E188*H188,2)</f>
        <v>0</v>
      </c>
      <c r="J188" s="219"/>
      <c r="K188" s="218">
        <f>ROUND(E188*J188,2)</f>
        <v>0</v>
      </c>
      <c r="L188" s="218">
        <v>21</v>
      </c>
      <c r="M188" s="218">
        <f>G188*(1+L188/100)</f>
        <v>0</v>
      </c>
      <c r="N188" s="218">
        <v>0</v>
      </c>
      <c r="O188" s="218">
        <f>ROUND(E188*N188,2)</f>
        <v>0</v>
      </c>
      <c r="P188" s="218">
        <v>0</v>
      </c>
      <c r="Q188" s="218">
        <f>ROUND(E188*P188,2)</f>
        <v>0</v>
      </c>
      <c r="R188" s="218" t="s">
        <v>286</v>
      </c>
      <c r="S188" s="218" t="s">
        <v>129</v>
      </c>
      <c r="T188" s="218" t="s">
        <v>129</v>
      </c>
      <c r="U188" s="218">
        <v>0</v>
      </c>
      <c r="V188" s="218">
        <f>ROUND(E188*U188,2)</f>
        <v>0</v>
      </c>
      <c r="W188" s="218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281</v>
      </c>
      <c r="AH188" s="208"/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>
      <c r="A189" s="215"/>
      <c r="B189" s="216"/>
      <c r="C189" s="249" t="s">
        <v>299</v>
      </c>
      <c r="D189" s="240"/>
      <c r="E189" s="240"/>
      <c r="F189" s="240"/>
      <c r="G189" s="240"/>
      <c r="H189" s="218"/>
      <c r="I189" s="218"/>
      <c r="J189" s="218"/>
      <c r="K189" s="218"/>
      <c r="L189" s="218"/>
      <c r="M189" s="218"/>
      <c r="N189" s="218"/>
      <c r="O189" s="218"/>
      <c r="P189" s="218"/>
      <c r="Q189" s="218"/>
      <c r="R189" s="218"/>
      <c r="S189" s="218"/>
      <c r="T189" s="218"/>
      <c r="U189" s="218"/>
      <c r="V189" s="218"/>
      <c r="W189" s="218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132</v>
      </c>
      <c r="AH189" s="208"/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>
      <c r="A190" s="215"/>
      <c r="B190" s="216"/>
      <c r="C190" s="247"/>
      <c r="D190" s="238"/>
      <c r="E190" s="238"/>
      <c r="F190" s="238"/>
      <c r="G190" s="238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135</v>
      </c>
      <c r="AH190" s="208"/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>
      <c r="A191" s="223" t="s">
        <v>123</v>
      </c>
      <c r="B191" s="224" t="s">
        <v>85</v>
      </c>
      <c r="C191" s="243" t="s">
        <v>86</v>
      </c>
      <c r="D191" s="225"/>
      <c r="E191" s="226"/>
      <c r="F191" s="227"/>
      <c r="G191" s="227">
        <f>SUMIF(AG192:AG207,"&lt;&gt;NOR",G192:G207)</f>
        <v>0</v>
      </c>
      <c r="H191" s="227"/>
      <c r="I191" s="227">
        <f>SUM(I192:I207)</f>
        <v>0</v>
      </c>
      <c r="J191" s="227"/>
      <c r="K191" s="227">
        <f>SUM(K192:K207)</f>
        <v>0</v>
      </c>
      <c r="L191" s="227"/>
      <c r="M191" s="227">
        <f>SUM(M192:M207)</f>
        <v>0</v>
      </c>
      <c r="N191" s="227"/>
      <c r="O191" s="227">
        <f>SUM(O192:O207)</f>
        <v>0.2</v>
      </c>
      <c r="P191" s="227"/>
      <c r="Q191" s="227">
        <f>SUM(Q192:Q207)</f>
        <v>0</v>
      </c>
      <c r="R191" s="227"/>
      <c r="S191" s="227"/>
      <c r="T191" s="228"/>
      <c r="U191" s="222"/>
      <c r="V191" s="222">
        <f>SUM(V192:V207)</f>
        <v>54.05</v>
      </c>
      <c r="W191" s="222"/>
      <c r="AG191" t="s">
        <v>124</v>
      </c>
    </row>
    <row r="192" spans="1:60" outlineLevel="1">
      <c r="A192" s="229">
        <v>42</v>
      </c>
      <c r="B192" s="230" t="s">
        <v>300</v>
      </c>
      <c r="C192" s="244" t="s">
        <v>301</v>
      </c>
      <c r="D192" s="231" t="s">
        <v>255</v>
      </c>
      <c r="E192" s="232">
        <v>4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34">
        <v>2.0000000000000002E-5</v>
      </c>
      <c r="O192" s="234">
        <f>ROUND(E192*N192,2)</f>
        <v>0</v>
      </c>
      <c r="P192" s="234">
        <v>0</v>
      </c>
      <c r="Q192" s="234">
        <f>ROUND(E192*P192,2)</f>
        <v>0</v>
      </c>
      <c r="R192" s="234" t="s">
        <v>302</v>
      </c>
      <c r="S192" s="234" t="s">
        <v>129</v>
      </c>
      <c r="T192" s="235" t="s">
        <v>129</v>
      </c>
      <c r="U192" s="218">
        <v>0.08</v>
      </c>
      <c r="V192" s="218">
        <f>ROUND(E192*U192,2)</f>
        <v>0.32</v>
      </c>
      <c r="W192" s="218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287</v>
      </c>
      <c r="AH192" s="208"/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>
      <c r="A193" s="215"/>
      <c r="B193" s="216"/>
      <c r="C193" s="246" t="s">
        <v>303</v>
      </c>
      <c r="D193" s="220"/>
      <c r="E193" s="221">
        <v>2</v>
      </c>
      <c r="F193" s="218"/>
      <c r="G193" s="218"/>
      <c r="H193" s="218"/>
      <c r="I193" s="218"/>
      <c r="J193" s="218"/>
      <c r="K193" s="218"/>
      <c r="L193" s="218"/>
      <c r="M193" s="218"/>
      <c r="N193" s="218"/>
      <c r="O193" s="218"/>
      <c r="P193" s="218"/>
      <c r="Q193" s="218"/>
      <c r="R193" s="218"/>
      <c r="S193" s="218"/>
      <c r="T193" s="218"/>
      <c r="U193" s="218"/>
      <c r="V193" s="218"/>
      <c r="W193" s="218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134</v>
      </c>
      <c r="AH193" s="208">
        <v>0</v>
      </c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>
      <c r="A194" s="215"/>
      <c r="B194" s="216"/>
      <c r="C194" s="246" t="s">
        <v>304</v>
      </c>
      <c r="D194" s="220"/>
      <c r="E194" s="221">
        <v>2</v>
      </c>
      <c r="F194" s="218"/>
      <c r="G194" s="218"/>
      <c r="H194" s="218"/>
      <c r="I194" s="218"/>
      <c r="J194" s="218"/>
      <c r="K194" s="218"/>
      <c r="L194" s="218"/>
      <c r="M194" s="218"/>
      <c r="N194" s="218"/>
      <c r="O194" s="218"/>
      <c r="P194" s="218"/>
      <c r="Q194" s="218"/>
      <c r="R194" s="218"/>
      <c r="S194" s="218"/>
      <c r="T194" s="218"/>
      <c r="U194" s="218"/>
      <c r="V194" s="218"/>
      <c r="W194" s="218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134</v>
      </c>
      <c r="AH194" s="208">
        <v>0</v>
      </c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>
      <c r="A195" s="215"/>
      <c r="B195" s="216"/>
      <c r="C195" s="247"/>
      <c r="D195" s="238"/>
      <c r="E195" s="238"/>
      <c r="F195" s="238"/>
      <c r="G195" s="238"/>
      <c r="H195" s="218"/>
      <c r="I195" s="218"/>
      <c r="J195" s="218"/>
      <c r="K195" s="218"/>
      <c r="L195" s="218"/>
      <c r="M195" s="218"/>
      <c r="N195" s="218"/>
      <c r="O195" s="218"/>
      <c r="P195" s="218"/>
      <c r="Q195" s="218"/>
      <c r="R195" s="218"/>
      <c r="S195" s="218"/>
      <c r="T195" s="218"/>
      <c r="U195" s="218"/>
      <c r="V195" s="218"/>
      <c r="W195" s="218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135</v>
      </c>
      <c r="AH195" s="208"/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outlineLevel="1">
      <c r="A196" s="229">
        <v>43</v>
      </c>
      <c r="B196" s="230" t="s">
        <v>305</v>
      </c>
      <c r="C196" s="244" t="s">
        <v>306</v>
      </c>
      <c r="D196" s="231" t="s">
        <v>199</v>
      </c>
      <c r="E196" s="232">
        <v>174.90900000000002</v>
      </c>
      <c r="F196" s="233"/>
      <c r="G196" s="234">
        <f>ROUND(E196*F196,2)</f>
        <v>0</v>
      </c>
      <c r="H196" s="233"/>
      <c r="I196" s="234">
        <f>ROUND(E196*H196,2)</f>
        <v>0</v>
      </c>
      <c r="J196" s="233"/>
      <c r="K196" s="234">
        <f>ROUND(E196*J196,2)</f>
        <v>0</v>
      </c>
      <c r="L196" s="234">
        <v>21</v>
      </c>
      <c r="M196" s="234">
        <f>G196*(1+L196/100)</f>
        <v>0</v>
      </c>
      <c r="N196" s="234">
        <v>1.0600000000000002E-3</v>
      </c>
      <c r="O196" s="234">
        <f>ROUND(E196*N196,2)</f>
        <v>0.19</v>
      </c>
      <c r="P196" s="234">
        <v>0</v>
      </c>
      <c r="Q196" s="234">
        <f>ROUND(E196*P196,2)</f>
        <v>0</v>
      </c>
      <c r="R196" s="234" t="s">
        <v>307</v>
      </c>
      <c r="S196" s="234" t="s">
        <v>129</v>
      </c>
      <c r="T196" s="235" t="s">
        <v>129</v>
      </c>
      <c r="U196" s="218">
        <v>0.30718000000000001</v>
      </c>
      <c r="V196" s="218">
        <f>ROUND(E196*U196,2)</f>
        <v>53.73</v>
      </c>
      <c r="W196" s="218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308</v>
      </c>
      <c r="AH196" s="208"/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>
      <c r="A197" s="215"/>
      <c r="B197" s="216"/>
      <c r="C197" s="246" t="s">
        <v>309</v>
      </c>
      <c r="D197" s="220"/>
      <c r="E197" s="221">
        <v>89.64</v>
      </c>
      <c r="F197" s="218"/>
      <c r="G197" s="218"/>
      <c r="H197" s="218"/>
      <c r="I197" s="218"/>
      <c r="J197" s="218"/>
      <c r="K197" s="218"/>
      <c r="L197" s="218"/>
      <c r="M197" s="218"/>
      <c r="N197" s="218"/>
      <c r="O197" s="218"/>
      <c r="P197" s="218"/>
      <c r="Q197" s="218"/>
      <c r="R197" s="218"/>
      <c r="S197" s="218"/>
      <c r="T197" s="218"/>
      <c r="U197" s="218"/>
      <c r="V197" s="218"/>
      <c r="W197" s="218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134</v>
      </c>
      <c r="AH197" s="208">
        <v>0</v>
      </c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>
      <c r="A198" s="215"/>
      <c r="B198" s="216"/>
      <c r="C198" s="246" t="s">
        <v>310</v>
      </c>
      <c r="D198" s="220"/>
      <c r="E198" s="221">
        <v>62.440000000000005</v>
      </c>
      <c r="F198" s="218"/>
      <c r="G198" s="218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134</v>
      </c>
      <c r="AH198" s="208">
        <v>0</v>
      </c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>
      <c r="A199" s="215"/>
      <c r="B199" s="216"/>
      <c r="C199" s="246" t="s">
        <v>311</v>
      </c>
      <c r="D199" s="220"/>
      <c r="E199" s="221">
        <v>22.830000000000002</v>
      </c>
      <c r="F199" s="218"/>
      <c r="G199" s="218"/>
      <c r="H199" s="218"/>
      <c r="I199" s="218"/>
      <c r="J199" s="218"/>
      <c r="K199" s="218"/>
      <c r="L199" s="218"/>
      <c r="M199" s="218"/>
      <c r="N199" s="218"/>
      <c r="O199" s="218"/>
      <c r="P199" s="218"/>
      <c r="Q199" s="218"/>
      <c r="R199" s="218"/>
      <c r="S199" s="218"/>
      <c r="T199" s="218"/>
      <c r="U199" s="218"/>
      <c r="V199" s="218"/>
      <c r="W199" s="218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134</v>
      </c>
      <c r="AH199" s="208">
        <v>0</v>
      </c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>
      <c r="A200" s="215"/>
      <c r="B200" s="216"/>
      <c r="C200" s="247"/>
      <c r="D200" s="238"/>
      <c r="E200" s="238"/>
      <c r="F200" s="238"/>
      <c r="G200" s="238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135</v>
      </c>
      <c r="AH200" s="208"/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>
      <c r="A201" s="229">
        <v>44</v>
      </c>
      <c r="B201" s="230" t="s">
        <v>312</v>
      </c>
      <c r="C201" s="244" t="s">
        <v>313</v>
      </c>
      <c r="D201" s="231" t="s">
        <v>255</v>
      </c>
      <c r="E201" s="232">
        <v>4</v>
      </c>
      <c r="F201" s="233"/>
      <c r="G201" s="234">
        <f>ROUND(E201*F201,2)</f>
        <v>0</v>
      </c>
      <c r="H201" s="233"/>
      <c r="I201" s="234">
        <f>ROUND(E201*H201,2)</f>
        <v>0</v>
      </c>
      <c r="J201" s="233"/>
      <c r="K201" s="234">
        <f>ROUND(E201*J201,2)</f>
        <v>0</v>
      </c>
      <c r="L201" s="234">
        <v>21</v>
      </c>
      <c r="M201" s="234">
        <f>G201*(1+L201/100)</f>
        <v>0</v>
      </c>
      <c r="N201" s="234">
        <v>1.5E-3</v>
      </c>
      <c r="O201" s="234">
        <f>ROUND(E201*N201,2)</f>
        <v>0.01</v>
      </c>
      <c r="P201" s="234">
        <v>0</v>
      </c>
      <c r="Q201" s="234">
        <f>ROUND(E201*P201,2)</f>
        <v>0</v>
      </c>
      <c r="R201" s="234" t="s">
        <v>200</v>
      </c>
      <c r="S201" s="234" t="s">
        <v>129</v>
      </c>
      <c r="T201" s="235" t="s">
        <v>129</v>
      </c>
      <c r="U201" s="218">
        <v>0</v>
      </c>
      <c r="V201" s="218">
        <f>ROUND(E201*U201,2)</f>
        <v>0</v>
      </c>
      <c r="W201" s="218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201</v>
      </c>
      <c r="AH201" s="208"/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outlineLevel="1">
      <c r="A202" s="215"/>
      <c r="B202" s="216"/>
      <c r="C202" s="246" t="s">
        <v>303</v>
      </c>
      <c r="D202" s="220"/>
      <c r="E202" s="221">
        <v>2</v>
      </c>
      <c r="F202" s="218"/>
      <c r="G202" s="218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134</v>
      </c>
      <c r="AH202" s="208">
        <v>0</v>
      </c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>
      <c r="A203" s="215"/>
      <c r="B203" s="216"/>
      <c r="C203" s="246" t="s">
        <v>304</v>
      </c>
      <c r="D203" s="220"/>
      <c r="E203" s="221">
        <v>2</v>
      </c>
      <c r="F203" s="218"/>
      <c r="G203" s="218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134</v>
      </c>
      <c r="AH203" s="208">
        <v>0</v>
      </c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>
      <c r="A204" s="215"/>
      <c r="B204" s="216"/>
      <c r="C204" s="247"/>
      <c r="D204" s="238"/>
      <c r="E204" s="238"/>
      <c r="F204" s="238"/>
      <c r="G204" s="238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135</v>
      </c>
      <c r="AH204" s="208"/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>
      <c r="A205" s="215">
        <v>45</v>
      </c>
      <c r="B205" s="216" t="s">
        <v>314</v>
      </c>
      <c r="C205" s="248" t="s">
        <v>315</v>
      </c>
      <c r="D205" s="217" t="s">
        <v>0</v>
      </c>
      <c r="E205" s="237"/>
      <c r="F205" s="219"/>
      <c r="G205" s="218">
        <f>ROUND(E205*F205,2)</f>
        <v>0</v>
      </c>
      <c r="H205" s="219"/>
      <c r="I205" s="218">
        <f>ROUND(E205*H205,2)</f>
        <v>0</v>
      </c>
      <c r="J205" s="219"/>
      <c r="K205" s="218">
        <f>ROUND(E205*J205,2)</f>
        <v>0</v>
      </c>
      <c r="L205" s="218">
        <v>21</v>
      </c>
      <c r="M205" s="218">
        <f>G205*(1+L205/100)</f>
        <v>0</v>
      </c>
      <c r="N205" s="218">
        <v>0</v>
      </c>
      <c r="O205" s="218">
        <f>ROUND(E205*N205,2)</f>
        <v>0</v>
      </c>
      <c r="P205" s="218">
        <v>0</v>
      </c>
      <c r="Q205" s="218">
        <f>ROUND(E205*P205,2)</f>
        <v>0</v>
      </c>
      <c r="R205" s="218" t="s">
        <v>302</v>
      </c>
      <c r="S205" s="218" t="s">
        <v>129</v>
      </c>
      <c r="T205" s="218" t="s">
        <v>129</v>
      </c>
      <c r="U205" s="218">
        <v>0</v>
      </c>
      <c r="V205" s="218">
        <f>ROUND(E205*U205,2)</f>
        <v>0</v>
      </c>
      <c r="W205" s="218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281</v>
      </c>
      <c r="AH205" s="208"/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outlineLevel="1">
      <c r="A206" s="215"/>
      <c r="B206" s="216"/>
      <c r="C206" s="249" t="s">
        <v>316</v>
      </c>
      <c r="D206" s="240"/>
      <c r="E206" s="240"/>
      <c r="F206" s="240"/>
      <c r="G206" s="240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132</v>
      </c>
      <c r="AH206" s="208"/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>
      <c r="A207" s="215"/>
      <c r="B207" s="216"/>
      <c r="C207" s="247"/>
      <c r="D207" s="238"/>
      <c r="E207" s="238"/>
      <c r="F207" s="238"/>
      <c r="G207" s="238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135</v>
      </c>
      <c r="AH207" s="208"/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>
      <c r="A208" s="223" t="s">
        <v>123</v>
      </c>
      <c r="B208" s="224" t="s">
        <v>87</v>
      </c>
      <c r="C208" s="243" t="s">
        <v>88</v>
      </c>
      <c r="D208" s="225"/>
      <c r="E208" s="226"/>
      <c r="F208" s="227"/>
      <c r="G208" s="227">
        <f>SUMIF(AG209:AG213,"&lt;&gt;NOR",G209:G213)</f>
        <v>0</v>
      </c>
      <c r="H208" s="227"/>
      <c r="I208" s="227">
        <f>SUM(I209:I213)</f>
        <v>0</v>
      </c>
      <c r="J208" s="227"/>
      <c r="K208" s="227">
        <f>SUM(K209:K213)</f>
        <v>0</v>
      </c>
      <c r="L208" s="227"/>
      <c r="M208" s="227">
        <f>SUM(M209:M213)</f>
        <v>0</v>
      </c>
      <c r="N208" s="227"/>
      <c r="O208" s="227">
        <f>SUM(O209:O213)</f>
        <v>0.01</v>
      </c>
      <c r="P208" s="227"/>
      <c r="Q208" s="227">
        <f>SUM(Q209:Q213)</f>
        <v>0</v>
      </c>
      <c r="R208" s="227"/>
      <c r="S208" s="227"/>
      <c r="T208" s="228"/>
      <c r="U208" s="222"/>
      <c r="V208" s="222">
        <f>SUM(V209:V213)</f>
        <v>14.06</v>
      </c>
      <c r="W208" s="222"/>
      <c r="AG208" t="s">
        <v>124</v>
      </c>
    </row>
    <row r="209" spans="1:60" outlineLevel="1">
      <c r="A209" s="229">
        <v>46</v>
      </c>
      <c r="B209" s="230" t="s">
        <v>317</v>
      </c>
      <c r="C209" s="244" t="s">
        <v>318</v>
      </c>
      <c r="D209" s="231" t="s">
        <v>127</v>
      </c>
      <c r="E209" s="232">
        <v>49.005000000000003</v>
      </c>
      <c r="F209" s="233"/>
      <c r="G209" s="234">
        <f>ROUND(E209*F209,2)</f>
        <v>0</v>
      </c>
      <c r="H209" s="233"/>
      <c r="I209" s="234">
        <f>ROUND(E209*H209,2)</f>
        <v>0</v>
      </c>
      <c r="J209" s="233"/>
      <c r="K209" s="234">
        <f>ROUND(E209*J209,2)</f>
        <v>0</v>
      </c>
      <c r="L209" s="234">
        <v>21</v>
      </c>
      <c r="M209" s="234">
        <f>G209*(1+L209/100)</f>
        <v>0</v>
      </c>
      <c r="N209" s="234">
        <v>2.4000000000000001E-4</v>
      </c>
      <c r="O209" s="234">
        <f>ROUND(E209*N209,2)</f>
        <v>0.01</v>
      </c>
      <c r="P209" s="234">
        <v>0</v>
      </c>
      <c r="Q209" s="234">
        <f>ROUND(E209*P209,2)</f>
        <v>0</v>
      </c>
      <c r="R209" s="234" t="s">
        <v>319</v>
      </c>
      <c r="S209" s="234" t="s">
        <v>129</v>
      </c>
      <c r="T209" s="235" t="s">
        <v>129</v>
      </c>
      <c r="U209" s="218">
        <v>0.28700000000000003</v>
      </c>
      <c r="V209" s="218">
        <f>ROUND(E209*U209,2)</f>
        <v>14.06</v>
      </c>
      <c r="W209" s="218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287</v>
      </c>
      <c r="AH209" s="208"/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>
      <c r="A210" s="215"/>
      <c r="B210" s="216"/>
      <c r="C210" s="246" t="s">
        <v>320</v>
      </c>
      <c r="D210" s="220"/>
      <c r="E210" s="221">
        <v>27.970000000000002</v>
      </c>
      <c r="F210" s="218"/>
      <c r="G210" s="218"/>
      <c r="H210" s="218"/>
      <c r="I210" s="218"/>
      <c r="J210" s="218"/>
      <c r="K210" s="218"/>
      <c r="L210" s="218"/>
      <c r="M210" s="218"/>
      <c r="N210" s="218"/>
      <c r="O210" s="218"/>
      <c r="P210" s="218"/>
      <c r="Q210" s="218"/>
      <c r="R210" s="218"/>
      <c r="S210" s="218"/>
      <c r="T210" s="218"/>
      <c r="U210" s="218"/>
      <c r="V210" s="218"/>
      <c r="W210" s="218"/>
      <c r="X210" s="20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134</v>
      </c>
      <c r="AH210" s="208">
        <v>0</v>
      </c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>
      <c r="A211" s="215"/>
      <c r="B211" s="216"/>
      <c r="C211" s="246" t="s">
        <v>321</v>
      </c>
      <c r="D211" s="220"/>
      <c r="E211" s="221">
        <v>18.920000000000002</v>
      </c>
      <c r="F211" s="218"/>
      <c r="G211" s="218"/>
      <c r="H211" s="218"/>
      <c r="I211" s="218"/>
      <c r="J211" s="218"/>
      <c r="K211" s="218"/>
      <c r="L211" s="218"/>
      <c r="M211" s="218"/>
      <c r="N211" s="218"/>
      <c r="O211" s="218"/>
      <c r="P211" s="218"/>
      <c r="Q211" s="218"/>
      <c r="R211" s="218"/>
      <c r="S211" s="218"/>
      <c r="T211" s="218"/>
      <c r="U211" s="218"/>
      <c r="V211" s="218"/>
      <c r="W211" s="218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134</v>
      </c>
      <c r="AH211" s="208">
        <v>0</v>
      </c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>
      <c r="A212" s="215"/>
      <c r="B212" s="216"/>
      <c r="C212" s="246" t="s">
        <v>322</v>
      </c>
      <c r="D212" s="220"/>
      <c r="E212" s="221">
        <v>2.12</v>
      </c>
      <c r="F212" s="218"/>
      <c r="G212" s="218"/>
      <c r="H212" s="218"/>
      <c r="I212" s="218"/>
      <c r="J212" s="218"/>
      <c r="K212" s="218"/>
      <c r="L212" s="218"/>
      <c r="M212" s="218"/>
      <c r="N212" s="218"/>
      <c r="O212" s="218"/>
      <c r="P212" s="218"/>
      <c r="Q212" s="218"/>
      <c r="R212" s="218"/>
      <c r="S212" s="218"/>
      <c r="T212" s="218"/>
      <c r="U212" s="218"/>
      <c r="V212" s="218"/>
      <c r="W212" s="218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134</v>
      </c>
      <c r="AH212" s="208">
        <v>0</v>
      </c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>
      <c r="A213" s="215"/>
      <c r="B213" s="216"/>
      <c r="C213" s="247"/>
      <c r="D213" s="238"/>
      <c r="E213" s="238"/>
      <c r="F213" s="238"/>
      <c r="G213" s="238"/>
      <c r="H213" s="218"/>
      <c r="I213" s="218"/>
      <c r="J213" s="218"/>
      <c r="K213" s="218"/>
      <c r="L213" s="218"/>
      <c r="M213" s="218"/>
      <c r="N213" s="218"/>
      <c r="O213" s="218"/>
      <c r="P213" s="218"/>
      <c r="Q213" s="218"/>
      <c r="R213" s="218"/>
      <c r="S213" s="218"/>
      <c r="T213" s="218"/>
      <c r="U213" s="218"/>
      <c r="V213" s="218"/>
      <c r="W213" s="218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135</v>
      </c>
      <c r="AH213" s="208"/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>
      <c r="A214" s="223" t="s">
        <v>123</v>
      </c>
      <c r="B214" s="224" t="s">
        <v>91</v>
      </c>
      <c r="C214" s="243" t="s">
        <v>92</v>
      </c>
      <c r="D214" s="225"/>
      <c r="E214" s="226"/>
      <c r="F214" s="227"/>
      <c r="G214" s="227">
        <f>SUMIF(AG215:AG220,"&lt;&gt;NOR",G215:G220)</f>
        <v>0</v>
      </c>
      <c r="H214" s="227"/>
      <c r="I214" s="227">
        <f>SUM(I215:I220)</f>
        <v>0</v>
      </c>
      <c r="J214" s="227"/>
      <c r="K214" s="227">
        <f>SUM(K215:K220)</f>
        <v>0</v>
      </c>
      <c r="L214" s="227"/>
      <c r="M214" s="227">
        <f>SUM(M215:M220)</f>
        <v>0</v>
      </c>
      <c r="N214" s="227"/>
      <c r="O214" s="227">
        <f>SUM(O215:O220)</f>
        <v>0</v>
      </c>
      <c r="P214" s="227"/>
      <c r="Q214" s="227">
        <f>SUM(Q215:Q220)</f>
        <v>0</v>
      </c>
      <c r="R214" s="227"/>
      <c r="S214" s="227"/>
      <c r="T214" s="228"/>
      <c r="U214" s="222"/>
      <c r="V214" s="222">
        <f>SUM(V215:V220)</f>
        <v>0</v>
      </c>
      <c r="W214" s="222"/>
      <c r="AG214" t="s">
        <v>124</v>
      </c>
    </row>
    <row r="215" spans="1:60" outlineLevel="1">
      <c r="A215" s="229">
        <v>47</v>
      </c>
      <c r="B215" s="230" t="s">
        <v>323</v>
      </c>
      <c r="C215" s="244" t="s">
        <v>324</v>
      </c>
      <c r="D215" s="231" t="s">
        <v>325</v>
      </c>
      <c r="E215" s="232">
        <v>1</v>
      </c>
      <c r="F215" s="233"/>
      <c r="G215" s="234">
        <f>ROUND(E215*F215,2)</f>
        <v>0</v>
      </c>
      <c r="H215" s="233"/>
      <c r="I215" s="234">
        <f>ROUND(E215*H215,2)</f>
        <v>0</v>
      </c>
      <c r="J215" s="233"/>
      <c r="K215" s="234">
        <f>ROUND(E215*J215,2)</f>
        <v>0</v>
      </c>
      <c r="L215" s="234">
        <v>21</v>
      </c>
      <c r="M215" s="234">
        <f>G215*(1+L215/100)</f>
        <v>0</v>
      </c>
      <c r="N215" s="234">
        <v>0</v>
      </c>
      <c r="O215" s="234">
        <f>ROUND(E215*N215,2)</f>
        <v>0</v>
      </c>
      <c r="P215" s="234">
        <v>0</v>
      </c>
      <c r="Q215" s="234">
        <f>ROUND(E215*P215,2)</f>
        <v>0</v>
      </c>
      <c r="R215" s="234"/>
      <c r="S215" s="234" t="s">
        <v>326</v>
      </c>
      <c r="T215" s="235" t="s">
        <v>327</v>
      </c>
      <c r="U215" s="218">
        <v>0</v>
      </c>
      <c r="V215" s="218">
        <f>ROUND(E215*U215,2)</f>
        <v>0</v>
      </c>
      <c r="W215" s="218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201</v>
      </c>
      <c r="AH215" s="208"/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>
      <c r="A216" s="215"/>
      <c r="B216" s="216"/>
      <c r="C216" s="246" t="s">
        <v>328</v>
      </c>
      <c r="D216" s="220"/>
      <c r="E216" s="221">
        <v>1</v>
      </c>
      <c r="F216" s="218"/>
      <c r="G216" s="218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0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134</v>
      </c>
      <c r="AH216" s="208">
        <v>0</v>
      </c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outlineLevel="1">
      <c r="A217" s="215"/>
      <c r="B217" s="216"/>
      <c r="C217" s="247"/>
      <c r="D217" s="238"/>
      <c r="E217" s="238"/>
      <c r="F217" s="238"/>
      <c r="G217" s="238"/>
      <c r="H217" s="218"/>
      <c r="I217" s="218"/>
      <c r="J217" s="218"/>
      <c r="K217" s="218"/>
      <c r="L217" s="218"/>
      <c r="M217" s="218"/>
      <c r="N217" s="218"/>
      <c r="O217" s="218"/>
      <c r="P217" s="218"/>
      <c r="Q217" s="218"/>
      <c r="R217" s="218"/>
      <c r="S217" s="218"/>
      <c r="T217" s="218"/>
      <c r="U217" s="218"/>
      <c r="V217" s="218"/>
      <c r="W217" s="218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135</v>
      </c>
      <c r="AH217" s="208"/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>
      <c r="A218" s="229">
        <v>48</v>
      </c>
      <c r="B218" s="230" t="s">
        <v>329</v>
      </c>
      <c r="C218" s="244" t="s">
        <v>330</v>
      </c>
      <c r="D218" s="231" t="s">
        <v>325</v>
      </c>
      <c r="E218" s="232">
        <v>1</v>
      </c>
      <c r="F218" s="233"/>
      <c r="G218" s="234">
        <f>ROUND(E218*F218,2)</f>
        <v>0</v>
      </c>
      <c r="H218" s="233"/>
      <c r="I218" s="234">
        <f>ROUND(E218*H218,2)</f>
        <v>0</v>
      </c>
      <c r="J218" s="233"/>
      <c r="K218" s="234">
        <f>ROUND(E218*J218,2)</f>
        <v>0</v>
      </c>
      <c r="L218" s="234">
        <v>21</v>
      </c>
      <c r="M218" s="234">
        <f>G218*(1+L218/100)</f>
        <v>0</v>
      </c>
      <c r="N218" s="234">
        <v>0</v>
      </c>
      <c r="O218" s="234">
        <f>ROUND(E218*N218,2)</f>
        <v>0</v>
      </c>
      <c r="P218" s="234">
        <v>0</v>
      </c>
      <c r="Q218" s="234">
        <f>ROUND(E218*P218,2)</f>
        <v>0</v>
      </c>
      <c r="R218" s="234"/>
      <c r="S218" s="234" t="s">
        <v>326</v>
      </c>
      <c r="T218" s="235" t="s">
        <v>327</v>
      </c>
      <c r="U218" s="218">
        <v>0</v>
      </c>
      <c r="V218" s="218">
        <f>ROUND(E218*U218,2)</f>
        <v>0</v>
      </c>
      <c r="W218" s="218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201</v>
      </c>
      <c r="AH218" s="208"/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>
      <c r="A219" s="215"/>
      <c r="B219" s="216"/>
      <c r="C219" s="246" t="s">
        <v>331</v>
      </c>
      <c r="D219" s="220"/>
      <c r="E219" s="221">
        <v>1</v>
      </c>
      <c r="F219" s="218"/>
      <c r="G219" s="218"/>
      <c r="H219" s="218"/>
      <c r="I219" s="218"/>
      <c r="J219" s="218"/>
      <c r="K219" s="218"/>
      <c r="L219" s="218"/>
      <c r="M219" s="218"/>
      <c r="N219" s="218"/>
      <c r="O219" s="218"/>
      <c r="P219" s="218"/>
      <c r="Q219" s="218"/>
      <c r="R219" s="218"/>
      <c r="S219" s="218"/>
      <c r="T219" s="218"/>
      <c r="U219" s="218"/>
      <c r="V219" s="218"/>
      <c r="W219" s="218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134</v>
      </c>
      <c r="AH219" s="208">
        <v>0</v>
      </c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>
      <c r="A220" s="215"/>
      <c r="B220" s="216"/>
      <c r="C220" s="247"/>
      <c r="D220" s="238"/>
      <c r="E220" s="238"/>
      <c r="F220" s="238"/>
      <c r="G220" s="238"/>
      <c r="H220" s="218"/>
      <c r="I220" s="218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8"/>
      <c r="U220" s="218"/>
      <c r="V220" s="218"/>
      <c r="W220" s="218"/>
      <c r="X220" s="20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135</v>
      </c>
      <c r="AH220" s="208"/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>
      <c r="A221" s="223" t="s">
        <v>123</v>
      </c>
      <c r="B221" s="224" t="s">
        <v>93</v>
      </c>
      <c r="C221" s="243" t="s">
        <v>94</v>
      </c>
      <c r="D221" s="225"/>
      <c r="E221" s="226"/>
      <c r="F221" s="227"/>
      <c r="G221" s="227">
        <f>SUMIF(AG222:AG236,"&lt;&gt;NOR",G222:G236)</f>
        <v>0</v>
      </c>
      <c r="H221" s="227"/>
      <c r="I221" s="227">
        <f>SUM(I222:I236)</f>
        <v>0</v>
      </c>
      <c r="J221" s="227"/>
      <c r="K221" s="227">
        <f>SUM(K222:K236)</f>
        <v>0</v>
      </c>
      <c r="L221" s="227"/>
      <c r="M221" s="227">
        <f>SUM(M222:M236)</f>
        <v>0</v>
      </c>
      <c r="N221" s="227"/>
      <c r="O221" s="227">
        <f>SUM(O222:O236)</f>
        <v>0</v>
      </c>
      <c r="P221" s="227"/>
      <c r="Q221" s="227">
        <f>SUM(Q222:Q236)</f>
        <v>0</v>
      </c>
      <c r="R221" s="227"/>
      <c r="S221" s="227"/>
      <c r="T221" s="228"/>
      <c r="U221" s="222"/>
      <c r="V221" s="222">
        <f>SUM(V222:V236)</f>
        <v>54.8</v>
      </c>
      <c r="W221" s="222"/>
      <c r="AG221" t="s">
        <v>124</v>
      </c>
    </row>
    <row r="222" spans="1:60" outlineLevel="1">
      <c r="A222" s="229">
        <v>49</v>
      </c>
      <c r="B222" s="230" t="s">
        <v>332</v>
      </c>
      <c r="C222" s="244" t="s">
        <v>333</v>
      </c>
      <c r="D222" s="231" t="s">
        <v>225</v>
      </c>
      <c r="E222" s="232">
        <v>3.3462000000000001</v>
      </c>
      <c r="F222" s="233"/>
      <c r="G222" s="234">
        <f>ROUND(E222*F222,2)</f>
        <v>0</v>
      </c>
      <c r="H222" s="233"/>
      <c r="I222" s="234">
        <f>ROUND(E222*H222,2)</f>
        <v>0</v>
      </c>
      <c r="J222" s="233"/>
      <c r="K222" s="234">
        <f>ROUND(E222*J222,2)</f>
        <v>0</v>
      </c>
      <c r="L222" s="234">
        <v>21</v>
      </c>
      <c r="M222" s="234">
        <f>G222*(1+L222/100)</f>
        <v>0</v>
      </c>
      <c r="N222" s="234">
        <v>0</v>
      </c>
      <c r="O222" s="234">
        <f>ROUND(E222*N222,2)</f>
        <v>0</v>
      </c>
      <c r="P222" s="234">
        <v>0</v>
      </c>
      <c r="Q222" s="234">
        <f>ROUND(E222*P222,2)</f>
        <v>0</v>
      </c>
      <c r="R222" s="234" t="s">
        <v>271</v>
      </c>
      <c r="S222" s="234" t="s">
        <v>129</v>
      </c>
      <c r="T222" s="235" t="s">
        <v>129</v>
      </c>
      <c r="U222" s="218">
        <v>0</v>
      </c>
      <c r="V222" s="218">
        <f>ROUND(E222*U222,2)</f>
        <v>0</v>
      </c>
      <c r="W222" s="218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334</v>
      </c>
      <c r="AH222" s="208"/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>
      <c r="A223" s="215"/>
      <c r="B223" s="216"/>
      <c r="C223" s="246" t="s">
        <v>335</v>
      </c>
      <c r="D223" s="220"/>
      <c r="E223" s="221">
        <v>3.3462000000000001</v>
      </c>
      <c r="F223" s="218"/>
      <c r="G223" s="218"/>
      <c r="H223" s="218"/>
      <c r="I223" s="218"/>
      <c r="J223" s="218"/>
      <c r="K223" s="218"/>
      <c r="L223" s="218"/>
      <c r="M223" s="218"/>
      <c r="N223" s="218"/>
      <c r="O223" s="218"/>
      <c r="P223" s="218"/>
      <c r="Q223" s="218"/>
      <c r="R223" s="218"/>
      <c r="S223" s="218"/>
      <c r="T223" s="218"/>
      <c r="U223" s="218"/>
      <c r="V223" s="218"/>
      <c r="W223" s="218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134</v>
      </c>
      <c r="AH223" s="208">
        <v>0</v>
      </c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>
      <c r="A224" s="215"/>
      <c r="B224" s="216"/>
      <c r="C224" s="247"/>
      <c r="D224" s="238"/>
      <c r="E224" s="238"/>
      <c r="F224" s="238"/>
      <c r="G224" s="238"/>
      <c r="H224" s="218"/>
      <c r="I224" s="218"/>
      <c r="J224" s="218"/>
      <c r="K224" s="218"/>
      <c r="L224" s="218"/>
      <c r="M224" s="218"/>
      <c r="N224" s="218"/>
      <c r="O224" s="218"/>
      <c r="P224" s="218"/>
      <c r="Q224" s="218"/>
      <c r="R224" s="218"/>
      <c r="S224" s="218"/>
      <c r="T224" s="218"/>
      <c r="U224" s="218"/>
      <c r="V224" s="218"/>
      <c r="W224" s="218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135</v>
      </c>
      <c r="AH224" s="208"/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>
      <c r="A225" s="229">
        <v>50</v>
      </c>
      <c r="B225" s="230" t="s">
        <v>336</v>
      </c>
      <c r="C225" s="244" t="s">
        <v>337</v>
      </c>
      <c r="D225" s="231" t="s">
        <v>225</v>
      </c>
      <c r="E225" s="232">
        <v>38.110490000000006</v>
      </c>
      <c r="F225" s="233"/>
      <c r="G225" s="234">
        <f>ROUND(E225*F225,2)</f>
        <v>0</v>
      </c>
      <c r="H225" s="233"/>
      <c r="I225" s="234">
        <f>ROUND(E225*H225,2)</f>
        <v>0</v>
      </c>
      <c r="J225" s="233"/>
      <c r="K225" s="234">
        <f>ROUND(E225*J225,2)</f>
        <v>0</v>
      </c>
      <c r="L225" s="234">
        <v>21</v>
      </c>
      <c r="M225" s="234">
        <f>G225*(1+L225/100)</f>
        <v>0</v>
      </c>
      <c r="N225" s="234">
        <v>0</v>
      </c>
      <c r="O225" s="234">
        <f>ROUND(E225*N225,2)</f>
        <v>0</v>
      </c>
      <c r="P225" s="234">
        <v>0</v>
      </c>
      <c r="Q225" s="234">
        <f>ROUND(E225*P225,2)</f>
        <v>0</v>
      </c>
      <c r="R225" s="234" t="s">
        <v>271</v>
      </c>
      <c r="S225" s="234" t="s">
        <v>129</v>
      </c>
      <c r="T225" s="235" t="s">
        <v>129</v>
      </c>
      <c r="U225" s="218">
        <v>0.49000000000000005</v>
      </c>
      <c r="V225" s="218">
        <f>ROUND(E225*U225,2)</f>
        <v>18.670000000000002</v>
      </c>
      <c r="W225" s="218"/>
      <c r="X225" s="20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338</v>
      </c>
      <c r="AH225" s="208"/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>
      <c r="A226" s="215"/>
      <c r="B226" s="216"/>
      <c r="C226" s="250"/>
      <c r="D226" s="241"/>
      <c r="E226" s="241"/>
      <c r="F226" s="241"/>
      <c r="G226" s="241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135</v>
      </c>
      <c r="AH226" s="208"/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>
      <c r="A227" s="229">
        <v>51</v>
      </c>
      <c r="B227" s="230" t="s">
        <v>339</v>
      </c>
      <c r="C227" s="244" t="s">
        <v>340</v>
      </c>
      <c r="D227" s="231" t="s">
        <v>225</v>
      </c>
      <c r="E227" s="232">
        <v>419.21534000000003</v>
      </c>
      <c r="F227" s="233"/>
      <c r="G227" s="234">
        <f>ROUND(E227*F227,2)</f>
        <v>0</v>
      </c>
      <c r="H227" s="233"/>
      <c r="I227" s="234">
        <f>ROUND(E227*H227,2)</f>
        <v>0</v>
      </c>
      <c r="J227" s="233"/>
      <c r="K227" s="234">
        <f>ROUND(E227*J227,2)</f>
        <v>0</v>
      </c>
      <c r="L227" s="234">
        <v>21</v>
      </c>
      <c r="M227" s="234">
        <f>G227*(1+L227/100)</f>
        <v>0</v>
      </c>
      <c r="N227" s="234">
        <v>0</v>
      </c>
      <c r="O227" s="234">
        <f>ROUND(E227*N227,2)</f>
        <v>0</v>
      </c>
      <c r="P227" s="234">
        <v>0</v>
      </c>
      <c r="Q227" s="234">
        <f>ROUND(E227*P227,2)</f>
        <v>0</v>
      </c>
      <c r="R227" s="234" t="s">
        <v>271</v>
      </c>
      <c r="S227" s="234" t="s">
        <v>129</v>
      </c>
      <c r="T227" s="235" t="s">
        <v>129</v>
      </c>
      <c r="U227" s="218">
        <v>0</v>
      </c>
      <c r="V227" s="218">
        <f>ROUND(E227*U227,2)</f>
        <v>0</v>
      </c>
      <c r="W227" s="218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338</v>
      </c>
      <c r="AH227" s="208"/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>
      <c r="A228" s="215"/>
      <c r="B228" s="216"/>
      <c r="C228" s="250"/>
      <c r="D228" s="241"/>
      <c r="E228" s="241"/>
      <c r="F228" s="241"/>
      <c r="G228" s="241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135</v>
      </c>
      <c r="AH228" s="208"/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>
      <c r="A229" s="229">
        <v>52</v>
      </c>
      <c r="B229" s="230" t="s">
        <v>341</v>
      </c>
      <c r="C229" s="244" t="s">
        <v>342</v>
      </c>
      <c r="D229" s="231" t="s">
        <v>225</v>
      </c>
      <c r="E229" s="232">
        <v>38.110490000000006</v>
      </c>
      <c r="F229" s="233"/>
      <c r="G229" s="234">
        <f>ROUND(E229*F229,2)</f>
        <v>0</v>
      </c>
      <c r="H229" s="233"/>
      <c r="I229" s="234">
        <f>ROUND(E229*H229,2)</f>
        <v>0</v>
      </c>
      <c r="J229" s="233"/>
      <c r="K229" s="234">
        <f>ROUND(E229*J229,2)</f>
        <v>0</v>
      </c>
      <c r="L229" s="234">
        <v>21</v>
      </c>
      <c r="M229" s="234">
        <f>G229*(1+L229/100)</f>
        <v>0</v>
      </c>
      <c r="N229" s="234">
        <v>0</v>
      </c>
      <c r="O229" s="234">
        <f>ROUND(E229*N229,2)</f>
        <v>0</v>
      </c>
      <c r="P229" s="234">
        <v>0</v>
      </c>
      <c r="Q229" s="234">
        <f>ROUND(E229*P229,2)</f>
        <v>0</v>
      </c>
      <c r="R229" s="234" t="s">
        <v>271</v>
      </c>
      <c r="S229" s="234" t="s">
        <v>129</v>
      </c>
      <c r="T229" s="235" t="s">
        <v>129</v>
      </c>
      <c r="U229" s="218">
        <v>0.94200000000000006</v>
      </c>
      <c r="V229" s="218">
        <f>ROUND(E229*U229,2)</f>
        <v>35.9</v>
      </c>
      <c r="W229" s="218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338</v>
      </c>
      <c r="AH229" s="208"/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>
      <c r="A230" s="215"/>
      <c r="B230" s="216"/>
      <c r="C230" s="250"/>
      <c r="D230" s="241"/>
      <c r="E230" s="241"/>
      <c r="F230" s="241"/>
      <c r="G230" s="241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135</v>
      </c>
      <c r="AH230" s="208"/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>
      <c r="A231" s="229">
        <v>53</v>
      </c>
      <c r="B231" s="230" t="s">
        <v>343</v>
      </c>
      <c r="C231" s="244" t="s">
        <v>344</v>
      </c>
      <c r="D231" s="231" t="s">
        <v>225</v>
      </c>
      <c r="E231" s="232">
        <v>38.110490000000006</v>
      </c>
      <c r="F231" s="233"/>
      <c r="G231" s="234">
        <f>ROUND(E231*F231,2)</f>
        <v>0</v>
      </c>
      <c r="H231" s="233"/>
      <c r="I231" s="234">
        <f>ROUND(E231*H231,2)</f>
        <v>0</v>
      </c>
      <c r="J231" s="233"/>
      <c r="K231" s="234">
        <f>ROUND(E231*J231,2)</f>
        <v>0</v>
      </c>
      <c r="L231" s="234">
        <v>21</v>
      </c>
      <c r="M231" s="234">
        <f>G231*(1+L231/100)</f>
        <v>0</v>
      </c>
      <c r="N231" s="234">
        <v>0</v>
      </c>
      <c r="O231" s="234">
        <f>ROUND(E231*N231,2)</f>
        <v>0</v>
      </c>
      <c r="P231" s="234">
        <v>0</v>
      </c>
      <c r="Q231" s="234">
        <f>ROUND(E231*P231,2)</f>
        <v>0</v>
      </c>
      <c r="R231" s="234" t="s">
        <v>345</v>
      </c>
      <c r="S231" s="234" t="s">
        <v>129</v>
      </c>
      <c r="T231" s="235" t="s">
        <v>129</v>
      </c>
      <c r="U231" s="218">
        <v>6.0000000000000001E-3</v>
      </c>
      <c r="V231" s="218">
        <f>ROUND(E231*U231,2)</f>
        <v>0.23</v>
      </c>
      <c r="W231" s="218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338</v>
      </c>
      <c r="AH231" s="208"/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>
      <c r="A232" s="215"/>
      <c r="B232" s="216"/>
      <c r="C232" s="245" t="s">
        <v>346</v>
      </c>
      <c r="D232" s="236"/>
      <c r="E232" s="236"/>
      <c r="F232" s="236"/>
      <c r="G232" s="236"/>
      <c r="H232" s="218"/>
      <c r="I232" s="218"/>
      <c r="J232" s="218"/>
      <c r="K232" s="218"/>
      <c r="L232" s="218"/>
      <c r="M232" s="218"/>
      <c r="N232" s="218"/>
      <c r="O232" s="218"/>
      <c r="P232" s="218"/>
      <c r="Q232" s="218"/>
      <c r="R232" s="218"/>
      <c r="S232" s="218"/>
      <c r="T232" s="218"/>
      <c r="U232" s="218"/>
      <c r="V232" s="218"/>
      <c r="W232" s="218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132</v>
      </c>
      <c r="AH232" s="208"/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>
      <c r="A233" s="215"/>
      <c r="B233" s="216"/>
      <c r="C233" s="247"/>
      <c r="D233" s="238"/>
      <c r="E233" s="238"/>
      <c r="F233" s="238"/>
      <c r="G233" s="238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135</v>
      </c>
      <c r="AH233" s="208"/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outlineLevel="1">
      <c r="A234" s="229">
        <v>54</v>
      </c>
      <c r="B234" s="230" t="s">
        <v>347</v>
      </c>
      <c r="C234" s="244" t="s">
        <v>348</v>
      </c>
      <c r="D234" s="231" t="s">
        <v>225</v>
      </c>
      <c r="E234" s="232">
        <v>34.764290000000003</v>
      </c>
      <c r="F234" s="233"/>
      <c r="G234" s="234">
        <f>ROUND(E234*F234,2)</f>
        <v>0</v>
      </c>
      <c r="H234" s="233"/>
      <c r="I234" s="234">
        <f>ROUND(E234*H234,2)</f>
        <v>0</v>
      </c>
      <c r="J234" s="233"/>
      <c r="K234" s="234">
        <f>ROUND(E234*J234,2)</f>
        <v>0</v>
      </c>
      <c r="L234" s="234">
        <v>21</v>
      </c>
      <c r="M234" s="234">
        <f>G234*(1+L234/100)</f>
        <v>0</v>
      </c>
      <c r="N234" s="234">
        <v>0</v>
      </c>
      <c r="O234" s="234">
        <f>ROUND(E234*N234,2)</f>
        <v>0</v>
      </c>
      <c r="P234" s="234">
        <v>0</v>
      </c>
      <c r="Q234" s="234">
        <f>ROUND(E234*P234,2)</f>
        <v>0</v>
      </c>
      <c r="R234" s="234" t="s">
        <v>271</v>
      </c>
      <c r="S234" s="234" t="s">
        <v>129</v>
      </c>
      <c r="T234" s="235" t="s">
        <v>129</v>
      </c>
      <c r="U234" s="218">
        <v>0</v>
      </c>
      <c r="V234" s="218">
        <f>ROUND(E234*U234,2)</f>
        <v>0</v>
      </c>
      <c r="W234" s="218"/>
      <c r="X234" s="20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334</v>
      </c>
      <c r="AH234" s="208"/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>
      <c r="A235" s="215"/>
      <c r="B235" s="216"/>
      <c r="C235" s="246" t="s">
        <v>349</v>
      </c>
      <c r="D235" s="220"/>
      <c r="E235" s="221">
        <v>34.764290000000003</v>
      </c>
      <c r="F235" s="218"/>
      <c r="G235" s="218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0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134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>
      <c r="A236" s="215"/>
      <c r="B236" s="216"/>
      <c r="C236" s="247"/>
      <c r="D236" s="238"/>
      <c r="E236" s="238"/>
      <c r="F236" s="238"/>
      <c r="G236" s="238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135</v>
      </c>
      <c r="AH236" s="208"/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>
      <c r="A237" s="5"/>
      <c r="B237" s="6"/>
      <c r="C237" s="251"/>
      <c r="D237" s="8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AE237">
        <v>15</v>
      </c>
      <c r="AF237">
        <v>21</v>
      </c>
    </row>
    <row r="238" spans="1:60">
      <c r="A238" s="211"/>
      <c r="B238" s="212" t="s">
        <v>29</v>
      </c>
      <c r="C238" s="252"/>
      <c r="D238" s="213"/>
      <c r="E238" s="214"/>
      <c r="F238" s="214"/>
      <c r="G238" s="242">
        <f>G8+G93+G133+G147+G163+G173+G177+G191+G208+G214+G221</f>
        <v>0</v>
      </c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AE238">
        <f>SUMIF(L7:L236,AE237,G7:G236)</f>
        <v>0</v>
      </c>
      <c r="AF238">
        <f>SUMIF(L7:L236,AF237,G7:G236)</f>
        <v>0</v>
      </c>
      <c r="AG238" t="s">
        <v>350</v>
      </c>
    </row>
    <row r="239" spans="1:60">
      <c r="C239" s="253"/>
      <c r="D239" s="192"/>
      <c r="AG239" t="s">
        <v>351</v>
      </c>
    </row>
    <row r="240" spans="1:60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918B" sheet="1"/>
  <mergeCells count="86">
    <mergeCell ref="C233:G233"/>
    <mergeCell ref="C236:G236"/>
    <mergeCell ref="C220:G220"/>
    <mergeCell ref="C224:G224"/>
    <mergeCell ref="C226:G226"/>
    <mergeCell ref="C228:G228"/>
    <mergeCell ref="C230:G230"/>
    <mergeCell ref="C232:G232"/>
    <mergeCell ref="C200:G200"/>
    <mergeCell ref="C204:G204"/>
    <mergeCell ref="C206:G206"/>
    <mergeCell ref="C207:G207"/>
    <mergeCell ref="C213:G213"/>
    <mergeCell ref="C217:G217"/>
    <mergeCell ref="C180:G180"/>
    <mergeCell ref="C184:G184"/>
    <mergeCell ref="C187:G187"/>
    <mergeCell ref="C189:G189"/>
    <mergeCell ref="C190:G190"/>
    <mergeCell ref="C195:G195"/>
    <mergeCell ref="C165:G165"/>
    <mergeCell ref="C168:G168"/>
    <mergeCell ref="C170:G170"/>
    <mergeCell ref="C172:G172"/>
    <mergeCell ref="C175:G175"/>
    <mergeCell ref="C176:G176"/>
    <mergeCell ref="C150:G150"/>
    <mergeCell ref="C153:G153"/>
    <mergeCell ref="C155:G155"/>
    <mergeCell ref="C157:G157"/>
    <mergeCell ref="C159:G159"/>
    <mergeCell ref="C162:G162"/>
    <mergeCell ref="C129:G129"/>
    <mergeCell ref="C132:G132"/>
    <mergeCell ref="C135:G135"/>
    <mergeCell ref="C138:G138"/>
    <mergeCell ref="C142:G142"/>
    <mergeCell ref="C146:G146"/>
    <mergeCell ref="C113:G113"/>
    <mergeCell ref="C115:G115"/>
    <mergeCell ref="C118:G118"/>
    <mergeCell ref="C122:G122"/>
    <mergeCell ref="C124:G124"/>
    <mergeCell ref="C127:G127"/>
    <mergeCell ref="C97:G97"/>
    <mergeCell ref="C99:G99"/>
    <mergeCell ref="C103:G103"/>
    <mergeCell ref="C105:G105"/>
    <mergeCell ref="C108:G108"/>
    <mergeCell ref="C110:G110"/>
    <mergeCell ref="C77:G77"/>
    <mergeCell ref="C80:G80"/>
    <mergeCell ref="C82:G82"/>
    <mergeCell ref="C84:G84"/>
    <mergeCell ref="C88:G88"/>
    <mergeCell ref="C92:G92"/>
    <mergeCell ref="C59:G59"/>
    <mergeCell ref="C63:G63"/>
    <mergeCell ref="C67:G67"/>
    <mergeCell ref="C71:G71"/>
    <mergeCell ref="C73:G73"/>
    <mergeCell ref="C75:G75"/>
    <mergeCell ref="C44:G44"/>
    <mergeCell ref="C47:G47"/>
    <mergeCell ref="C49:G49"/>
    <mergeCell ref="C52:G52"/>
    <mergeCell ref="C54:G54"/>
    <mergeCell ref="C57:G57"/>
    <mergeCell ref="C29:G29"/>
    <mergeCell ref="C32:G32"/>
    <mergeCell ref="C34:G34"/>
    <mergeCell ref="C37:G37"/>
    <mergeCell ref="C39:G39"/>
    <mergeCell ref="C42:G42"/>
    <mergeCell ref="C15:G15"/>
    <mergeCell ref="C19:G19"/>
    <mergeCell ref="C21:G21"/>
    <mergeCell ref="C23:G23"/>
    <mergeCell ref="C25:G25"/>
    <mergeCell ref="C27:G2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98</v>
      </c>
      <c r="B1" s="193"/>
      <c r="C1" s="193"/>
      <c r="D1" s="193"/>
      <c r="E1" s="193"/>
      <c r="F1" s="193"/>
      <c r="G1" s="193"/>
      <c r="AG1" t="s">
        <v>99</v>
      </c>
    </row>
    <row r="2" spans="1:60" ht="24.95" customHeight="1">
      <c r="A2" s="194" t="s">
        <v>7</v>
      </c>
      <c r="B2" s="72" t="s">
        <v>43</v>
      </c>
      <c r="C2" s="197" t="s">
        <v>44</v>
      </c>
      <c r="D2" s="195"/>
      <c r="E2" s="195"/>
      <c r="F2" s="195"/>
      <c r="G2" s="196"/>
      <c r="AG2" t="s">
        <v>100</v>
      </c>
    </row>
    <row r="3" spans="1:60" ht="24.95" customHeight="1">
      <c r="A3" s="194" t="s">
        <v>8</v>
      </c>
      <c r="B3" s="72" t="s">
        <v>54</v>
      </c>
      <c r="C3" s="197" t="s">
        <v>55</v>
      </c>
      <c r="D3" s="195"/>
      <c r="E3" s="195"/>
      <c r="F3" s="195"/>
      <c r="G3" s="196"/>
      <c r="AC3" s="129" t="s">
        <v>100</v>
      </c>
      <c r="AG3" t="s">
        <v>101</v>
      </c>
    </row>
    <row r="4" spans="1:60" ht="24.95" customHeight="1">
      <c r="A4" s="198" t="s">
        <v>9</v>
      </c>
      <c r="B4" s="199" t="s">
        <v>57</v>
      </c>
      <c r="C4" s="200" t="s">
        <v>58</v>
      </c>
      <c r="D4" s="201"/>
      <c r="E4" s="201"/>
      <c r="F4" s="201"/>
      <c r="G4" s="202"/>
      <c r="AG4" t="s">
        <v>102</v>
      </c>
    </row>
    <row r="5" spans="1:60">
      <c r="D5" s="192"/>
    </row>
    <row r="6" spans="1:60" ht="38.25">
      <c r="A6" s="204" t="s">
        <v>103</v>
      </c>
      <c r="B6" s="206" t="s">
        <v>104</v>
      </c>
      <c r="C6" s="206" t="s">
        <v>105</v>
      </c>
      <c r="D6" s="205" t="s">
        <v>106</v>
      </c>
      <c r="E6" s="204" t="s">
        <v>107</v>
      </c>
      <c r="F6" s="203" t="s">
        <v>108</v>
      </c>
      <c r="G6" s="204" t="s">
        <v>29</v>
      </c>
      <c r="H6" s="207" t="s">
        <v>30</v>
      </c>
      <c r="I6" s="207" t="s">
        <v>109</v>
      </c>
      <c r="J6" s="207" t="s">
        <v>31</v>
      </c>
      <c r="K6" s="207" t="s">
        <v>110</v>
      </c>
      <c r="L6" s="207" t="s">
        <v>111</v>
      </c>
      <c r="M6" s="207" t="s">
        <v>112</v>
      </c>
      <c r="N6" s="207" t="s">
        <v>113</v>
      </c>
      <c r="O6" s="207" t="s">
        <v>114</v>
      </c>
      <c r="P6" s="207" t="s">
        <v>115</v>
      </c>
      <c r="Q6" s="207" t="s">
        <v>116</v>
      </c>
      <c r="R6" s="207" t="s">
        <v>117</v>
      </c>
      <c r="S6" s="207" t="s">
        <v>118</v>
      </c>
      <c r="T6" s="207" t="s">
        <v>119</v>
      </c>
      <c r="U6" s="207" t="s">
        <v>120</v>
      </c>
      <c r="V6" s="207" t="s">
        <v>121</v>
      </c>
      <c r="W6" s="207" t="s">
        <v>122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3" t="s">
        <v>123</v>
      </c>
      <c r="B8" s="224" t="s">
        <v>79</v>
      </c>
      <c r="C8" s="243" t="s">
        <v>80</v>
      </c>
      <c r="D8" s="225"/>
      <c r="E8" s="226"/>
      <c r="F8" s="227"/>
      <c r="G8" s="227">
        <f>SUMIF(AG9:AG23,"&lt;&gt;NOR",G9:G23)</f>
        <v>0</v>
      </c>
      <c r="H8" s="227"/>
      <c r="I8" s="227">
        <f>SUM(I9:I23)</f>
        <v>0</v>
      </c>
      <c r="J8" s="227"/>
      <c r="K8" s="227">
        <f>SUM(K9:K23)</f>
        <v>0</v>
      </c>
      <c r="L8" s="227"/>
      <c r="M8" s="227">
        <f>SUM(M9:M23)</f>
        <v>0</v>
      </c>
      <c r="N8" s="227"/>
      <c r="O8" s="227">
        <f>SUM(O9:O23)</f>
        <v>0</v>
      </c>
      <c r="P8" s="227"/>
      <c r="Q8" s="227">
        <f>SUM(Q9:Q23)</f>
        <v>0</v>
      </c>
      <c r="R8" s="227"/>
      <c r="S8" s="227"/>
      <c r="T8" s="228"/>
      <c r="U8" s="222"/>
      <c r="V8" s="222">
        <f>SUM(V9:V23)</f>
        <v>3.8200000000000003</v>
      </c>
      <c r="W8" s="222"/>
      <c r="AG8" t="s">
        <v>124</v>
      </c>
    </row>
    <row r="9" spans="1:60" outlineLevel="1">
      <c r="A9" s="229">
        <v>1</v>
      </c>
      <c r="B9" s="230" t="s">
        <v>352</v>
      </c>
      <c r="C9" s="244" t="s">
        <v>353</v>
      </c>
      <c r="D9" s="231" t="s">
        <v>143</v>
      </c>
      <c r="E9" s="232">
        <v>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3.8000000000000002E-4</v>
      </c>
      <c r="O9" s="234">
        <f>ROUND(E9*N9,2)</f>
        <v>0</v>
      </c>
      <c r="P9" s="234">
        <v>0</v>
      </c>
      <c r="Q9" s="234">
        <f>ROUND(E9*P9,2)</f>
        <v>0</v>
      </c>
      <c r="R9" s="234" t="s">
        <v>286</v>
      </c>
      <c r="S9" s="234" t="s">
        <v>129</v>
      </c>
      <c r="T9" s="235" t="s">
        <v>129</v>
      </c>
      <c r="U9" s="218">
        <v>0.32</v>
      </c>
      <c r="V9" s="218">
        <f>ROUND(E9*U9,2)</f>
        <v>0.64</v>
      </c>
      <c r="W9" s="21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287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45" t="s">
        <v>354</v>
      </c>
      <c r="D10" s="236"/>
      <c r="E10" s="236"/>
      <c r="F10" s="236"/>
      <c r="G10" s="236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15"/>
      <c r="B11" s="216"/>
      <c r="C11" s="247"/>
      <c r="D11" s="238"/>
      <c r="E11" s="238"/>
      <c r="F11" s="238"/>
      <c r="G11" s="23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135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29">
        <v>2</v>
      </c>
      <c r="B12" s="230" t="s">
        <v>355</v>
      </c>
      <c r="C12" s="244" t="s">
        <v>356</v>
      </c>
      <c r="D12" s="231" t="s">
        <v>143</v>
      </c>
      <c r="E12" s="232">
        <v>2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1.5200000000000001E-3</v>
      </c>
      <c r="O12" s="234">
        <f>ROUND(E12*N12,2)</f>
        <v>0</v>
      </c>
      <c r="P12" s="234">
        <v>0</v>
      </c>
      <c r="Q12" s="234">
        <f>ROUND(E12*P12,2)</f>
        <v>0</v>
      </c>
      <c r="R12" s="234" t="s">
        <v>286</v>
      </c>
      <c r="S12" s="234" t="s">
        <v>129</v>
      </c>
      <c r="T12" s="235" t="s">
        <v>129</v>
      </c>
      <c r="U12" s="218">
        <v>1.173</v>
      </c>
      <c r="V12" s="218">
        <f>ROUND(E12*U12,2)</f>
        <v>2.35</v>
      </c>
      <c r="W12" s="21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287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15"/>
      <c r="B13" s="216"/>
      <c r="C13" s="245" t="s">
        <v>354</v>
      </c>
      <c r="D13" s="236"/>
      <c r="E13" s="236"/>
      <c r="F13" s="236"/>
      <c r="G13" s="236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132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15"/>
      <c r="B14" s="216"/>
      <c r="C14" s="247"/>
      <c r="D14" s="238"/>
      <c r="E14" s="238"/>
      <c r="F14" s="238"/>
      <c r="G14" s="23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135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29">
        <v>3</v>
      </c>
      <c r="B15" s="230" t="s">
        <v>357</v>
      </c>
      <c r="C15" s="244" t="s">
        <v>358</v>
      </c>
      <c r="D15" s="231" t="s">
        <v>255</v>
      </c>
      <c r="E15" s="232">
        <v>2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 t="s">
        <v>286</v>
      </c>
      <c r="S15" s="234" t="s">
        <v>129</v>
      </c>
      <c r="T15" s="235" t="s">
        <v>129</v>
      </c>
      <c r="U15" s="218">
        <v>0.157</v>
      </c>
      <c r="V15" s="218">
        <f>ROUND(E15*U15,2)</f>
        <v>0.31</v>
      </c>
      <c r="W15" s="21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287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15"/>
      <c r="B16" s="216"/>
      <c r="C16" s="245" t="s">
        <v>359</v>
      </c>
      <c r="D16" s="236"/>
      <c r="E16" s="236"/>
      <c r="F16" s="236"/>
      <c r="G16" s="236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15"/>
      <c r="B17" s="216"/>
      <c r="C17" s="247"/>
      <c r="D17" s="238"/>
      <c r="E17" s="238"/>
      <c r="F17" s="238"/>
      <c r="G17" s="23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135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29">
        <v>4</v>
      </c>
      <c r="B18" s="230" t="s">
        <v>360</v>
      </c>
      <c r="C18" s="244" t="s">
        <v>361</v>
      </c>
      <c r="D18" s="231" t="s">
        <v>255</v>
      </c>
      <c r="E18" s="232">
        <v>2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 t="s">
        <v>286</v>
      </c>
      <c r="S18" s="234" t="s">
        <v>129</v>
      </c>
      <c r="T18" s="235" t="s">
        <v>129</v>
      </c>
      <c r="U18" s="218">
        <v>0.25900000000000001</v>
      </c>
      <c r="V18" s="218">
        <f>ROUND(E18*U18,2)</f>
        <v>0.52</v>
      </c>
      <c r="W18" s="21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287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15"/>
      <c r="B19" s="216"/>
      <c r="C19" s="245" t="s">
        <v>359</v>
      </c>
      <c r="D19" s="236"/>
      <c r="E19" s="236"/>
      <c r="F19" s="236"/>
      <c r="G19" s="236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132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15"/>
      <c r="B20" s="216"/>
      <c r="C20" s="247"/>
      <c r="D20" s="238"/>
      <c r="E20" s="238"/>
      <c r="F20" s="238"/>
      <c r="G20" s="23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135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15">
        <v>5</v>
      </c>
      <c r="B21" s="216" t="s">
        <v>362</v>
      </c>
      <c r="C21" s="248" t="s">
        <v>363</v>
      </c>
      <c r="D21" s="217" t="s">
        <v>0</v>
      </c>
      <c r="E21" s="237"/>
      <c r="F21" s="219"/>
      <c r="G21" s="218">
        <f>ROUND(E21*F21,2)</f>
        <v>0</v>
      </c>
      <c r="H21" s="219"/>
      <c r="I21" s="218">
        <f>ROUND(E21*H21,2)</f>
        <v>0</v>
      </c>
      <c r="J21" s="219"/>
      <c r="K21" s="218">
        <f>ROUND(E21*J21,2)</f>
        <v>0</v>
      </c>
      <c r="L21" s="218">
        <v>21</v>
      </c>
      <c r="M21" s="218">
        <f>G21*(1+L21/100)</f>
        <v>0</v>
      </c>
      <c r="N21" s="218">
        <v>0</v>
      </c>
      <c r="O21" s="218">
        <f>ROUND(E21*N21,2)</f>
        <v>0</v>
      </c>
      <c r="P21" s="218">
        <v>0</v>
      </c>
      <c r="Q21" s="218">
        <f>ROUND(E21*P21,2)</f>
        <v>0</v>
      </c>
      <c r="R21" s="218" t="s">
        <v>286</v>
      </c>
      <c r="S21" s="218" t="s">
        <v>129</v>
      </c>
      <c r="T21" s="218" t="s">
        <v>129</v>
      </c>
      <c r="U21" s="218">
        <v>0</v>
      </c>
      <c r="V21" s="218">
        <f>ROUND(E21*U21,2)</f>
        <v>0</v>
      </c>
      <c r="W21" s="21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281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15"/>
      <c r="B22" s="216"/>
      <c r="C22" s="249" t="s">
        <v>364</v>
      </c>
      <c r="D22" s="240"/>
      <c r="E22" s="240"/>
      <c r="F22" s="240"/>
      <c r="G22" s="240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132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15"/>
      <c r="B23" s="216"/>
      <c r="C23" s="247"/>
      <c r="D23" s="238"/>
      <c r="E23" s="238"/>
      <c r="F23" s="238"/>
      <c r="G23" s="23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135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>
      <c r="A24" s="223" t="s">
        <v>123</v>
      </c>
      <c r="B24" s="224" t="s">
        <v>81</v>
      </c>
      <c r="C24" s="243" t="s">
        <v>82</v>
      </c>
      <c r="D24" s="225"/>
      <c r="E24" s="226"/>
      <c r="F24" s="227"/>
      <c r="G24" s="227">
        <f>SUMIF(AG25:AG37,"&lt;&gt;NOR",G25:G37)</f>
        <v>0</v>
      </c>
      <c r="H24" s="227"/>
      <c r="I24" s="227">
        <f>SUM(I25:I37)</f>
        <v>0</v>
      </c>
      <c r="J24" s="227"/>
      <c r="K24" s="227">
        <f>SUM(K25:K37)</f>
        <v>0</v>
      </c>
      <c r="L24" s="227"/>
      <c r="M24" s="227">
        <f>SUM(M25:M37)</f>
        <v>0</v>
      </c>
      <c r="N24" s="227"/>
      <c r="O24" s="227">
        <f>SUM(O25:O37)</f>
        <v>0</v>
      </c>
      <c r="P24" s="227"/>
      <c r="Q24" s="227">
        <f>SUM(Q25:Q37)</f>
        <v>0</v>
      </c>
      <c r="R24" s="227"/>
      <c r="S24" s="227"/>
      <c r="T24" s="228"/>
      <c r="U24" s="222"/>
      <c r="V24" s="222">
        <f>SUM(V25:V37)</f>
        <v>6.07</v>
      </c>
      <c r="W24" s="222"/>
      <c r="AG24" t="s">
        <v>124</v>
      </c>
    </row>
    <row r="25" spans="1:60" ht="22.5" outlineLevel="1">
      <c r="A25" s="229">
        <v>6</v>
      </c>
      <c r="B25" s="230" t="s">
        <v>365</v>
      </c>
      <c r="C25" s="244" t="s">
        <v>366</v>
      </c>
      <c r="D25" s="231" t="s">
        <v>143</v>
      </c>
      <c r="E25" s="232">
        <v>6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4.6000000000000001E-4</v>
      </c>
      <c r="O25" s="234">
        <f>ROUND(E25*N25,2)</f>
        <v>0</v>
      </c>
      <c r="P25" s="234">
        <v>0</v>
      </c>
      <c r="Q25" s="234">
        <f>ROUND(E25*P25,2)</f>
        <v>0</v>
      </c>
      <c r="R25" s="234" t="s">
        <v>286</v>
      </c>
      <c r="S25" s="234" t="s">
        <v>129</v>
      </c>
      <c r="T25" s="235" t="s">
        <v>129</v>
      </c>
      <c r="U25" s="218">
        <v>0.52200000000000002</v>
      </c>
      <c r="V25" s="218">
        <f>ROUND(E25*U25,2)</f>
        <v>3.13</v>
      </c>
      <c r="W25" s="21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287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15"/>
      <c r="B26" s="216"/>
      <c r="C26" s="245" t="s">
        <v>367</v>
      </c>
      <c r="D26" s="236"/>
      <c r="E26" s="236"/>
      <c r="F26" s="236"/>
      <c r="G26" s="236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132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15"/>
      <c r="B27" s="216"/>
      <c r="C27" s="247"/>
      <c r="D27" s="238"/>
      <c r="E27" s="238"/>
      <c r="F27" s="238"/>
      <c r="G27" s="23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135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22.5" outlineLevel="1">
      <c r="A28" s="229">
        <v>7</v>
      </c>
      <c r="B28" s="230" t="s">
        <v>368</v>
      </c>
      <c r="C28" s="244" t="s">
        <v>369</v>
      </c>
      <c r="D28" s="231" t="s">
        <v>143</v>
      </c>
      <c r="E28" s="232">
        <v>6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4.0000000000000003E-5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286</v>
      </c>
      <c r="S28" s="234" t="s">
        <v>129</v>
      </c>
      <c r="T28" s="235" t="s">
        <v>129</v>
      </c>
      <c r="U28" s="218">
        <v>0.129</v>
      </c>
      <c r="V28" s="218">
        <f>ROUND(E28*U28,2)</f>
        <v>0.77</v>
      </c>
      <c r="W28" s="21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287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15"/>
      <c r="B29" s="216"/>
      <c r="C29" s="250"/>
      <c r="D29" s="241"/>
      <c r="E29" s="241"/>
      <c r="F29" s="241"/>
      <c r="G29" s="241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135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29">
        <v>8</v>
      </c>
      <c r="B30" s="230" t="s">
        <v>370</v>
      </c>
      <c r="C30" s="244" t="s">
        <v>371</v>
      </c>
      <c r="D30" s="231" t="s">
        <v>285</v>
      </c>
      <c r="E30" s="232">
        <v>4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 t="s">
        <v>286</v>
      </c>
      <c r="S30" s="234" t="s">
        <v>129</v>
      </c>
      <c r="T30" s="235" t="s">
        <v>129</v>
      </c>
      <c r="U30" s="218">
        <v>0.10500000000000001</v>
      </c>
      <c r="V30" s="218">
        <f>ROUND(E30*U30,2)</f>
        <v>0.42</v>
      </c>
      <c r="W30" s="21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287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15"/>
      <c r="B31" s="216"/>
      <c r="C31" s="250"/>
      <c r="D31" s="241"/>
      <c r="E31" s="241"/>
      <c r="F31" s="241"/>
      <c r="G31" s="241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135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22.5" outlineLevel="1">
      <c r="A32" s="229">
        <v>9</v>
      </c>
      <c r="B32" s="230" t="s">
        <v>372</v>
      </c>
      <c r="C32" s="244" t="s">
        <v>373</v>
      </c>
      <c r="D32" s="231" t="s">
        <v>255</v>
      </c>
      <c r="E32" s="232">
        <v>4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6.3000000000000003E-4</v>
      </c>
      <c r="O32" s="234">
        <f>ROUND(E32*N32,2)</f>
        <v>0</v>
      </c>
      <c r="P32" s="234">
        <v>0</v>
      </c>
      <c r="Q32" s="234">
        <f>ROUND(E32*P32,2)</f>
        <v>0</v>
      </c>
      <c r="R32" s="234" t="s">
        <v>286</v>
      </c>
      <c r="S32" s="234" t="s">
        <v>129</v>
      </c>
      <c r="T32" s="235" t="s">
        <v>129</v>
      </c>
      <c r="U32" s="218">
        <v>0.27200000000000002</v>
      </c>
      <c r="V32" s="218">
        <f>ROUND(E32*U32,2)</f>
        <v>1.0900000000000001</v>
      </c>
      <c r="W32" s="21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287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15"/>
      <c r="B33" s="216"/>
      <c r="C33" s="250"/>
      <c r="D33" s="241"/>
      <c r="E33" s="241"/>
      <c r="F33" s="241"/>
      <c r="G33" s="241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135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29">
        <v>10</v>
      </c>
      <c r="B34" s="230" t="s">
        <v>374</v>
      </c>
      <c r="C34" s="244" t="s">
        <v>375</v>
      </c>
      <c r="D34" s="231" t="s">
        <v>255</v>
      </c>
      <c r="E34" s="232">
        <v>4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1.4000000000000001E-4</v>
      </c>
      <c r="O34" s="234">
        <f>ROUND(E34*N34,2)</f>
        <v>0</v>
      </c>
      <c r="P34" s="234">
        <v>0</v>
      </c>
      <c r="Q34" s="234">
        <f>ROUND(E34*P34,2)</f>
        <v>0</v>
      </c>
      <c r="R34" s="234" t="s">
        <v>286</v>
      </c>
      <c r="S34" s="234" t="s">
        <v>129</v>
      </c>
      <c r="T34" s="235" t="s">
        <v>129</v>
      </c>
      <c r="U34" s="218">
        <v>0.16500000000000001</v>
      </c>
      <c r="V34" s="218">
        <f>ROUND(E34*U34,2)</f>
        <v>0.66</v>
      </c>
      <c r="W34" s="21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287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15"/>
      <c r="B35" s="216"/>
      <c r="C35" s="250"/>
      <c r="D35" s="241"/>
      <c r="E35" s="241"/>
      <c r="F35" s="241"/>
      <c r="G35" s="241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135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15">
        <v>11</v>
      </c>
      <c r="B36" s="216" t="s">
        <v>376</v>
      </c>
      <c r="C36" s="248" t="s">
        <v>377</v>
      </c>
      <c r="D36" s="217" t="s">
        <v>0</v>
      </c>
      <c r="E36" s="237"/>
      <c r="F36" s="219"/>
      <c r="G36" s="218">
        <f>ROUND(E36*F36,2)</f>
        <v>0</v>
      </c>
      <c r="H36" s="219"/>
      <c r="I36" s="218">
        <f>ROUND(E36*H36,2)</f>
        <v>0</v>
      </c>
      <c r="J36" s="219"/>
      <c r="K36" s="218">
        <f>ROUND(E36*J36,2)</f>
        <v>0</v>
      </c>
      <c r="L36" s="218">
        <v>21</v>
      </c>
      <c r="M36" s="218">
        <f>G36*(1+L36/100)</f>
        <v>0</v>
      </c>
      <c r="N36" s="218">
        <v>0</v>
      </c>
      <c r="O36" s="218">
        <f>ROUND(E36*N36,2)</f>
        <v>0</v>
      </c>
      <c r="P36" s="218">
        <v>0</v>
      </c>
      <c r="Q36" s="218">
        <f>ROUND(E36*P36,2)</f>
        <v>0</v>
      </c>
      <c r="R36" s="218" t="s">
        <v>291</v>
      </c>
      <c r="S36" s="218" t="s">
        <v>129</v>
      </c>
      <c r="T36" s="218" t="s">
        <v>129</v>
      </c>
      <c r="U36" s="218">
        <v>0</v>
      </c>
      <c r="V36" s="218">
        <f>ROUND(E36*U36,2)</f>
        <v>0</v>
      </c>
      <c r="W36" s="21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281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15"/>
      <c r="B37" s="216"/>
      <c r="C37" s="247"/>
      <c r="D37" s="238"/>
      <c r="E37" s="238"/>
      <c r="F37" s="238"/>
      <c r="G37" s="23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135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>
      <c r="A38" s="223" t="s">
        <v>123</v>
      </c>
      <c r="B38" s="224" t="s">
        <v>83</v>
      </c>
      <c r="C38" s="243" t="s">
        <v>84</v>
      </c>
      <c r="D38" s="225"/>
      <c r="E38" s="226"/>
      <c r="F38" s="227"/>
      <c r="G38" s="227">
        <f>SUMIF(AG39:AG78,"&lt;&gt;NOR",G39:G78)</f>
        <v>0</v>
      </c>
      <c r="H38" s="227"/>
      <c r="I38" s="227">
        <f>SUM(I39:I78)</f>
        <v>0</v>
      </c>
      <c r="J38" s="227"/>
      <c r="K38" s="227">
        <f>SUM(K39:K78)</f>
        <v>0</v>
      </c>
      <c r="L38" s="227"/>
      <c r="M38" s="227">
        <f>SUM(M39:M78)</f>
        <v>0</v>
      </c>
      <c r="N38" s="227"/>
      <c r="O38" s="227">
        <f>SUM(O39:O78)</f>
        <v>0.02</v>
      </c>
      <c r="P38" s="227"/>
      <c r="Q38" s="227">
        <f>SUM(Q39:Q78)</f>
        <v>0.08</v>
      </c>
      <c r="R38" s="227"/>
      <c r="S38" s="227"/>
      <c r="T38" s="228"/>
      <c r="U38" s="222"/>
      <c r="V38" s="222">
        <f>SUM(V39:V78)</f>
        <v>12.42</v>
      </c>
      <c r="W38" s="222"/>
      <c r="AG38" t="s">
        <v>124</v>
      </c>
    </row>
    <row r="39" spans="1:60" outlineLevel="1">
      <c r="A39" s="229">
        <v>12</v>
      </c>
      <c r="B39" s="230" t="s">
        <v>378</v>
      </c>
      <c r="C39" s="244" t="s">
        <v>379</v>
      </c>
      <c r="D39" s="231" t="s">
        <v>285</v>
      </c>
      <c r="E39" s="232">
        <v>2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0</v>
      </c>
      <c r="O39" s="234">
        <f>ROUND(E39*N39,2)</f>
        <v>0</v>
      </c>
      <c r="P39" s="234">
        <v>1.9330000000000003E-2</v>
      </c>
      <c r="Q39" s="234">
        <f>ROUND(E39*P39,2)</f>
        <v>0.04</v>
      </c>
      <c r="R39" s="234" t="s">
        <v>286</v>
      </c>
      <c r="S39" s="234" t="s">
        <v>129</v>
      </c>
      <c r="T39" s="235" t="s">
        <v>129</v>
      </c>
      <c r="U39" s="218">
        <v>0.59000000000000008</v>
      </c>
      <c r="V39" s="218">
        <f>ROUND(E39*U39,2)</f>
        <v>1.18</v>
      </c>
      <c r="W39" s="21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287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15"/>
      <c r="B40" s="216"/>
      <c r="C40" s="250"/>
      <c r="D40" s="241"/>
      <c r="E40" s="241"/>
      <c r="F40" s="241"/>
      <c r="G40" s="241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135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29">
        <v>13</v>
      </c>
      <c r="B41" s="230" t="s">
        <v>380</v>
      </c>
      <c r="C41" s="244" t="s">
        <v>381</v>
      </c>
      <c r="D41" s="231" t="s">
        <v>285</v>
      </c>
      <c r="E41" s="232">
        <v>2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8.9000000000000006E-4</v>
      </c>
      <c r="O41" s="234">
        <f>ROUND(E41*N41,2)</f>
        <v>0</v>
      </c>
      <c r="P41" s="234">
        <v>0</v>
      </c>
      <c r="Q41" s="234">
        <f>ROUND(E41*P41,2)</f>
        <v>0</v>
      </c>
      <c r="R41" s="234" t="s">
        <v>286</v>
      </c>
      <c r="S41" s="234" t="s">
        <v>129</v>
      </c>
      <c r="T41" s="235" t="s">
        <v>129</v>
      </c>
      <c r="U41" s="218">
        <v>1.1200000000000001</v>
      </c>
      <c r="V41" s="218">
        <f>ROUND(E41*U41,2)</f>
        <v>2.2400000000000002</v>
      </c>
      <c r="W41" s="21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287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15"/>
      <c r="B42" s="216"/>
      <c r="C42" s="250"/>
      <c r="D42" s="241"/>
      <c r="E42" s="241"/>
      <c r="F42" s="241"/>
      <c r="G42" s="241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135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29">
        <v>14</v>
      </c>
      <c r="B43" s="230" t="s">
        <v>382</v>
      </c>
      <c r="C43" s="244" t="s">
        <v>383</v>
      </c>
      <c r="D43" s="231" t="s">
        <v>285</v>
      </c>
      <c r="E43" s="232">
        <v>2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 t="s">
        <v>286</v>
      </c>
      <c r="S43" s="234" t="s">
        <v>129</v>
      </c>
      <c r="T43" s="235" t="s">
        <v>129</v>
      </c>
      <c r="U43" s="218">
        <v>1.77</v>
      </c>
      <c r="V43" s="218">
        <f>ROUND(E43*U43,2)</f>
        <v>3.54</v>
      </c>
      <c r="W43" s="21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287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15"/>
      <c r="B44" s="216"/>
      <c r="C44" s="250"/>
      <c r="D44" s="241"/>
      <c r="E44" s="241"/>
      <c r="F44" s="241"/>
      <c r="G44" s="241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135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29">
        <v>15</v>
      </c>
      <c r="B45" s="230" t="s">
        <v>384</v>
      </c>
      <c r="C45" s="244" t="s">
        <v>385</v>
      </c>
      <c r="D45" s="231" t="s">
        <v>285</v>
      </c>
      <c r="E45" s="232">
        <v>2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0</v>
      </c>
      <c r="O45" s="234">
        <f>ROUND(E45*N45,2)</f>
        <v>0</v>
      </c>
      <c r="P45" s="234">
        <v>1.9460000000000002E-2</v>
      </c>
      <c r="Q45" s="234">
        <f>ROUND(E45*P45,2)</f>
        <v>0.04</v>
      </c>
      <c r="R45" s="234" t="s">
        <v>286</v>
      </c>
      <c r="S45" s="234" t="s">
        <v>129</v>
      </c>
      <c r="T45" s="235" t="s">
        <v>129</v>
      </c>
      <c r="U45" s="218">
        <v>0.38200000000000001</v>
      </c>
      <c r="V45" s="218">
        <f>ROUND(E45*U45,2)</f>
        <v>0.76</v>
      </c>
      <c r="W45" s="21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287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15"/>
      <c r="B46" s="216"/>
      <c r="C46" s="250"/>
      <c r="D46" s="241"/>
      <c r="E46" s="241"/>
      <c r="F46" s="241"/>
      <c r="G46" s="241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135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29">
        <v>16</v>
      </c>
      <c r="B47" s="230" t="s">
        <v>386</v>
      </c>
      <c r="C47" s="244" t="s">
        <v>387</v>
      </c>
      <c r="D47" s="231" t="s">
        <v>285</v>
      </c>
      <c r="E47" s="232">
        <v>2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1.41E-3</v>
      </c>
      <c r="O47" s="234">
        <f>ROUND(E47*N47,2)</f>
        <v>0</v>
      </c>
      <c r="P47" s="234">
        <v>0</v>
      </c>
      <c r="Q47" s="234">
        <f>ROUND(E47*P47,2)</f>
        <v>0</v>
      </c>
      <c r="R47" s="234" t="s">
        <v>286</v>
      </c>
      <c r="S47" s="234" t="s">
        <v>129</v>
      </c>
      <c r="T47" s="235" t="s">
        <v>129</v>
      </c>
      <c r="U47" s="218">
        <v>1.5750000000000002</v>
      </c>
      <c r="V47" s="218">
        <f>ROUND(E47*U47,2)</f>
        <v>3.15</v>
      </c>
      <c r="W47" s="21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287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15"/>
      <c r="B48" s="216"/>
      <c r="C48" s="250"/>
      <c r="D48" s="241"/>
      <c r="E48" s="241"/>
      <c r="F48" s="241"/>
      <c r="G48" s="241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135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29">
        <v>17</v>
      </c>
      <c r="B49" s="230" t="s">
        <v>388</v>
      </c>
      <c r="C49" s="244" t="s">
        <v>389</v>
      </c>
      <c r="D49" s="231" t="s">
        <v>255</v>
      </c>
      <c r="E49" s="232">
        <v>2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0</v>
      </c>
      <c r="O49" s="234">
        <f>ROUND(E49*N49,2)</f>
        <v>0</v>
      </c>
      <c r="P49" s="234">
        <v>4.9000000000000009E-4</v>
      </c>
      <c r="Q49" s="234">
        <f>ROUND(E49*P49,2)</f>
        <v>0</v>
      </c>
      <c r="R49" s="234" t="s">
        <v>286</v>
      </c>
      <c r="S49" s="234" t="s">
        <v>129</v>
      </c>
      <c r="T49" s="235" t="s">
        <v>129</v>
      </c>
      <c r="U49" s="218">
        <v>0.114</v>
      </c>
      <c r="V49" s="218">
        <f>ROUND(E49*U49,2)</f>
        <v>0.23</v>
      </c>
      <c r="W49" s="21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287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15"/>
      <c r="B50" s="216"/>
      <c r="C50" s="250"/>
      <c r="D50" s="241"/>
      <c r="E50" s="241"/>
      <c r="F50" s="241"/>
      <c r="G50" s="241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135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29">
        <v>18</v>
      </c>
      <c r="B51" s="230" t="s">
        <v>390</v>
      </c>
      <c r="C51" s="244" t="s">
        <v>391</v>
      </c>
      <c r="D51" s="231" t="s">
        <v>285</v>
      </c>
      <c r="E51" s="232">
        <v>2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4">
        <v>0</v>
      </c>
      <c r="O51" s="234">
        <f>ROUND(E51*N51,2)</f>
        <v>0</v>
      </c>
      <c r="P51" s="234">
        <v>1.5600000000000002E-3</v>
      </c>
      <c r="Q51" s="234">
        <f>ROUND(E51*P51,2)</f>
        <v>0</v>
      </c>
      <c r="R51" s="234" t="s">
        <v>286</v>
      </c>
      <c r="S51" s="234" t="s">
        <v>129</v>
      </c>
      <c r="T51" s="235" t="s">
        <v>129</v>
      </c>
      <c r="U51" s="218">
        <v>0.21700000000000003</v>
      </c>
      <c r="V51" s="218">
        <f>ROUND(E51*U51,2)</f>
        <v>0.43</v>
      </c>
      <c r="W51" s="21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287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>
      <c r="A52" s="215"/>
      <c r="B52" s="216"/>
      <c r="C52" s="250"/>
      <c r="D52" s="241"/>
      <c r="E52" s="241"/>
      <c r="F52" s="241"/>
      <c r="G52" s="241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135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>
      <c r="A53" s="229">
        <v>19</v>
      </c>
      <c r="B53" s="230" t="s">
        <v>392</v>
      </c>
      <c r="C53" s="244" t="s">
        <v>393</v>
      </c>
      <c r="D53" s="231" t="s">
        <v>255</v>
      </c>
      <c r="E53" s="232">
        <v>2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4.0000000000000003E-5</v>
      </c>
      <c r="O53" s="234">
        <f>ROUND(E53*N53,2)</f>
        <v>0</v>
      </c>
      <c r="P53" s="234">
        <v>0</v>
      </c>
      <c r="Q53" s="234">
        <f>ROUND(E53*P53,2)</f>
        <v>0</v>
      </c>
      <c r="R53" s="234" t="s">
        <v>286</v>
      </c>
      <c r="S53" s="234" t="s">
        <v>129</v>
      </c>
      <c r="T53" s="235" t="s">
        <v>129</v>
      </c>
      <c r="U53" s="218">
        <v>0.44500000000000001</v>
      </c>
      <c r="V53" s="218">
        <f>ROUND(E53*U53,2)</f>
        <v>0.89</v>
      </c>
      <c r="W53" s="21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287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15"/>
      <c r="B54" s="216"/>
      <c r="C54" s="250"/>
      <c r="D54" s="241"/>
      <c r="E54" s="241"/>
      <c r="F54" s="241"/>
      <c r="G54" s="241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135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29">
        <v>20</v>
      </c>
      <c r="B55" s="230" t="s">
        <v>394</v>
      </c>
      <c r="C55" s="244" t="s">
        <v>395</v>
      </c>
      <c r="D55" s="231" t="s">
        <v>255</v>
      </c>
      <c r="E55" s="232">
        <v>2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4"/>
      <c r="S55" s="234" t="s">
        <v>326</v>
      </c>
      <c r="T55" s="235" t="s">
        <v>327</v>
      </c>
      <c r="U55" s="218">
        <v>0</v>
      </c>
      <c r="V55" s="218">
        <f>ROUND(E55*U55,2)</f>
        <v>0</v>
      </c>
      <c r="W55" s="21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201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>
      <c r="A56" s="215"/>
      <c r="B56" s="216"/>
      <c r="C56" s="250"/>
      <c r="D56" s="241"/>
      <c r="E56" s="241"/>
      <c r="F56" s="241"/>
      <c r="G56" s="241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135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>
      <c r="A57" s="229">
        <v>21</v>
      </c>
      <c r="B57" s="230" t="s">
        <v>396</v>
      </c>
      <c r="C57" s="244" t="s">
        <v>397</v>
      </c>
      <c r="D57" s="231" t="s">
        <v>255</v>
      </c>
      <c r="E57" s="232">
        <v>2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4"/>
      <c r="S57" s="234" t="s">
        <v>326</v>
      </c>
      <c r="T57" s="235" t="s">
        <v>327</v>
      </c>
      <c r="U57" s="218">
        <v>0</v>
      </c>
      <c r="V57" s="218">
        <f>ROUND(E57*U57,2)</f>
        <v>0</v>
      </c>
      <c r="W57" s="21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201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15"/>
      <c r="B58" s="216"/>
      <c r="C58" s="250"/>
      <c r="D58" s="241"/>
      <c r="E58" s="241"/>
      <c r="F58" s="241"/>
      <c r="G58" s="241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135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29">
        <v>22</v>
      </c>
      <c r="B59" s="230" t="s">
        <v>398</v>
      </c>
      <c r="C59" s="244" t="s">
        <v>399</v>
      </c>
      <c r="D59" s="231" t="s">
        <v>255</v>
      </c>
      <c r="E59" s="232">
        <v>2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4"/>
      <c r="S59" s="234" t="s">
        <v>326</v>
      </c>
      <c r="T59" s="235" t="s">
        <v>327</v>
      </c>
      <c r="U59" s="218">
        <v>0</v>
      </c>
      <c r="V59" s="218">
        <f>ROUND(E59*U59,2)</f>
        <v>0</v>
      </c>
      <c r="W59" s="21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296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15"/>
      <c r="B60" s="216"/>
      <c r="C60" s="250"/>
      <c r="D60" s="241"/>
      <c r="E60" s="241"/>
      <c r="F60" s="241"/>
      <c r="G60" s="241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135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29">
        <v>23</v>
      </c>
      <c r="B61" s="230" t="s">
        <v>400</v>
      </c>
      <c r="C61" s="244" t="s">
        <v>401</v>
      </c>
      <c r="D61" s="231" t="s">
        <v>255</v>
      </c>
      <c r="E61" s="232">
        <v>2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4"/>
      <c r="S61" s="234" t="s">
        <v>326</v>
      </c>
      <c r="T61" s="235" t="s">
        <v>327</v>
      </c>
      <c r="U61" s="218">
        <v>0</v>
      </c>
      <c r="V61" s="218">
        <f>ROUND(E61*U61,2)</f>
        <v>0</v>
      </c>
      <c r="W61" s="21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296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>
      <c r="A62" s="215"/>
      <c r="B62" s="216"/>
      <c r="C62" s="250"/>
      <c r="D62" s="241"/>
      <c r="E62" s="241"/>
      <c r="F62" s="241"/>
      <c r="G62" s="241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135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29">
        <v>24</v>
      </c>
      <c r="B63" s="230" t="s">
        <v>402</v>
      </c>
      <c r="C63" s="244" t="s">
        <v>403</v>
      </c>
      <c r="D63" s="231" t="s">
        <v>255</v>
      </c>
      <c r="E63" s="232">
        <v>2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4"/>
      <c r="S63" s="234" t="s">
        <v>326</v>
      </c>
      <c r="T63" s="235" t="s">
        <v>327</v>
      </c>
      <c r="U63" s="218">
        <v>0</v>
      </c>
      <c r="V63" s="218">
        <f>ROUND(E63*U63,2)</f>
        <v>0</v>
      </c>
      <c r="W63" s="21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201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>
      <c r="A64" s="215"/>
      <c r="B64" s="216"/>
      <c r="C64" s="250"/>
      <c r="D64" s="241"/>
      <c r="E64" s="241"/>
      <c r="F64" s="241"/>
      <c r="G64" s="241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135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29">
        <v>25</v>
      </c>
      <c r="B65" s="230" t="s">
        <v>404</v>
      </c>
      <c r="C65" s="244" t="s">
        <v>405</v>
      </c>
      <c r="D65" s="231" t="s">
        <v>255</v>
      </c>
      <c r="E65" s="232">
        <v>2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4"/>
      <c r="S65" s="234" t="s">
        <v>326</v>
      </c>
      <c r="T65" s="235" t="s">
        <v>327</v>
      </c>
      <c r="U65" s="218">
        <v>0</v>
      </c>
      <c r="V65" s="218">
        <f>ROUND(E65*U65,2)</f>
        <v>0</v>
      </c>
      <c r="W65" s="21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201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15"/>
      <c r="B66" s="216"/>
      <c r="C66" s="250"/>
      <c r="D66" s="241"/>
      <c r="E66" s="241"/>
      <c r="F66" s="241"/>
      <c r="G66" s="241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135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29">
        <v>26</v>
      </c>
      <c r="B67" s="230" t="s">
        <v>406</v>
      </c>
      <c r="C67" s="244" t="s">
        <v>407</v>
      </c>
      <c r="D67" s="231" t="s">
        <v>255</v>
      </c>
      <c r="E67" s="232">
        <v>2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4"/>
      <c r="S67" s="234" t="s">
        <v>326</v>
      </c>
      <c r="T67" s="235" t="s">
        <v>327</v>
      </c>
      <c r="U67" s="218">
        <v>0</v>
      </c>
      <c r="V67" s="218">
        <f>ROUND(E67*U67,2)</f>
        <v>0</v>
      </c>
      <c r="W67" s="21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201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15"/>
      <c r="B68" s="216"/>
      <c r="C68" s="250"/>
      <c r="D68" s="241"/>
      <c r="E68" s="241"/>
      <c r="F68" s="241"/>
      <c r="G68" s="241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135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29">
        <v>27</v>
      </c>
      <c r="B69" s="230" t="s">
        <v>408</v>
      </c>
      <c r="C69" s="244" t="s">
        <v>409</v>
      </c>
      <c r="D69" s="231" t="s">
        <v>255</v>
      </c>
      <c r="E69" s="232">
        <v>2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4"/>
      <c r="S69" s="234" t="s">
        <v>326</v>
      </c>
      <c r="T69" s="235" t="s">
        <v>327</v>
      </c>
      <c r="U69" s="218">
        <v>0</v>
      </c>
      <c r="V69" s="218">
        <f>ROUND(E69*U69,2)</f>
        <v>0</v>
      </c>
      <c r="W69" s="21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201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15"/>
      <c r="B70" s="216"/>
      <c r="C70" s="250"/>
      <c r="D70" s="241"/>
      <c r="E70" s="241"/>
      <c r="F70" s="241"/>
      <c r="G70" s="241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135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>
      <c r="A71" s="229">
        <v>28</v>
      </c>
      <c r="B71" s="230" t="s">
        <v>410</v>
      </c>
      <c r="C71" s="244" t="s">
        <v>411</v>
      </c>
      <c r="D71" s="231" t="s">
        <v>255</v>
      </c>
      <c r="E71" s="232">
        <v>2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4"/>
      <c r="S71" s="234" t="s">
        <v>326</v>
      </c>
      <c r="T71" s="235" t="s">
        <v>327</v>
      </c>
      <c r="U71" s="218">
        <v>0</v>
      </c>
      <c r="V71" s="218">
        <f>ROUND(E71*U71,2)</f>
        <v>0</v>
      </c>
      <c r="W71" s="21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296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15"/>
      <c r="B72" s="216"/>
      <c r="C72" s="250"/>
      <c r="D72" s="241"/>
      <c r="E72" s="241"/>
      <c r="F72" s="241"/>
      <c r="G72" s="241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135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>
      <c r="A73" s="229">
        <v>29</v>
      </c>
      <c r="B73" s="230" t="s">
        <v>412</v>
      </c>
      <c r="C73" s="244" t="s">
        <v>413</v>
      </c>
      <c r="D73" s="231" t="s">
        <v>255</v>
      </c>
      <c r="E73" s="232">
        <v>2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4"/>
      <c r="S73" s="234" t="s">
        <v>326</v>
      </c>
      <c r="T73" s="235" t="s">
        <v>327</v>
      </c>
      <c r="U73" s="218">
        <v>0</v>
      </c>
      <c r="V73" s="218">
        <f>ROUND(E73*U73,2)</f>
        <v>0</v>
      </c>
      <c r="W73" s="21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201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15"/>
      <c r="B74" s="216"/>
      <c r="C74" s="250"/>
      <c r="D74" s="241"/>
      <c r="E74" s="241"/>
      <c r="F74" s="241"/>
      <c r="G74" s="241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135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29">
        <v>30</v>
      </c>
      <c r="B75" s="230" t="s">
        <v>414</v>
      </c>
      <c r="C75" s="244" t="s">
        <v>415</v>
      </c>
      <c r="D75" s="231" t="s">
        <v>255</v>
      </c>
      <c r="E75" s="232">
        <v>2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4">
        <v>0</v>
      </c>
      <c r="O75" s="234">
        <f>ROUND(E75*N75,2)</f>
        <v>0</v>
      </c>
      <c r="P75" s="234">
        <v>0</v>
      </c>
      <c r="Q75" s="234">
        <f>ROUND(E75*P75,2)</f>
        <v>0</v>
      </c>
      <c r="R75" s="234"/>
      <c r="S75" s="234" t="s">
        <v>326</v>
      </c>
      <c r="T75" s="235" t="s">
        <v>327</v>
      </c>
      <c r="U75" s="218">
        <v>0</v>
      </c>
      <c r="V75" s="218">
        <f>ROUND(E75*U75,2)</f>
        <v>0</v>
      </c>
      <c r="W75" s="21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201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15"/>
      <c r="B76" s="216"/>
      <c r="C76" s="250"/>
      <c r="D76" s="241"/>
      <c r="E76" s="241"/>
      <c r="F76" s="241"/>
      <c r="G76" s="241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135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ht="22.5" outlineLevel="1">
      <c r="A77" s="229">
        <v>31</v>
      </c>
      <c r="B77" s="230" t="s">
        <v>416</v>
      </c>
      <c r="C77" s="244" t="s">
        <v>417</v>
      </c>
      <c r="D77" s="231" t="s">
        <v>255</v>
      </c>
      <c r="E77" s="232">
        <v>2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9.0000000000000011E-3</v>
      </c>
      <c r="O77" s="234">
        <f>ROUND(E77*N77,2)</f>
        <v>0.02</v>
      </c>
      <c r="P77" s="234">
        <v>0</v>
      </c>
      <c r="Q77" s="234">
        <f>ROUND(E77*P77,2)</f>
        <v>0</v>
      </c>
      <c r="R77" s="234" t="s">
        <v>200</v>
      </c>
      <c r="S77" s="234" t="s">
        <v>129</v>
      </c>
      <c r="T77" s="235" t="s">
        <v>129</v>
      </c>
      <c r="U77" s="218">
        <v>0</v>
      </c>
      <c r="V77" s="218">
        <f>ROUND(E77*U77,2)</f>
        <v>0</v>
      </c>
      <c r="W77" s="21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296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>
      <c r="A78" s="215"/>
      <c r="B78" s="216"/>
      <c r="C78" s="250"/>
      <c r="D78" s="241"/>
      <c r="E78" s="241"/>
      <c r="F78" s="241"/>
      <c r="G78" s="241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135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>
      <c r="A79" s="223" t="s">
        <v>123</v>
      </c>
      <c r="B79" s="224" t="s">
        <v>93</v>
      </c>
      <c r="C79" s="243" t="s">
        <v>94</v>
      </c>
      <c r="D79" s="225"/>
      <c r="E79" s="226"/>
      <c r="F79" s="227"/>
      <c r="G79" s="227">
        <f>SUMIF(AG80:AG91,"&lt;&gt;NOR",G80:G91)</f>
        <v>0</v>
      </c>
      <c r="H79" s="227"/>
      <c r="I79" s="227">
        <f>SUM(I80:I91)</f>
        <v>0</v>
      </c>
      <c r="J79" s="227"/>
      <c r="K79" s="227">
        <f>SUM(K80:K91)</f>
        <v>0</v>
      </c>
      <c r="L79" s="227"/>
      <c r="M79" s="227">
        <f>SUM(M80:M91)</f>
        <v>0</v>
      </c>
      <c r="N79" s="227"/>
      <c r="O79" s="227">
        <f>SUM(O80:O91)</f>
        <v>0</v>
      </c>
      <c r="P79" s="227"/>
      <c r="Q79" s="227">
        <f>SUM(Q80:Q91)</f>
        <v>0</v>
      </c>
      <c r="R79" s="227"/>
      <c r="S79" s="227"/>
      <c r="T79" s="228"/>
      <c r="U79" s="222"/>
      <c r="V79" s="222">
        <f>SUM(V80:V91)</f>
        <v>0.25</v>
      </c>
      <c r="W79" s="222"/>
      <c r="AG79" t="s">
        <v>124</v>
      </c>
    </row>
    <row r="80" spans="1:60" ht="22.5" outlineLevel="1">
      <c r="A80" s="229">
        <v>32</v>
      </c>
      <c r="B80" s="230" t="s">
        <v>418</v>
      </c>
      <c r="C80" s="244" t="s">
        <v>419</v>
      </c>
      <c r="D80" s="231" t="s">
        <v>225</v>
      </c>
      <c r="E80" s="232">
        <v>0.08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21</v>
      </c>
      <c r="M80" s="234">
        <f>G80*(1+L80/100)</f>
        <v>0</v>
      </c>
      <c r="N80" s="234">
        <v>0</v>
      </c>
      <c r="O80" s="234">
        <f>ROUND(E80*N80,2)</f>
        <v>0</v>
      </c>
      <c r="P80" s="234">
        <v>0</v>
      </c>
      <c r="Q80" s="234">
        <f>ROUND(E80*P80,2)</f>
        <v>0</v>
      </c>
      <c r="R80" s="234" t="s">
        <v>271</v>
      </c>
      <c r="S80" s="234" t="s">
        <v>129</v>
      </c>
      <c r="T80" s="235" t="s">
        <v>129</v>
      </c>
      <c r="U80" s="218">
        <v>0.93300000000000005</v>
      </c>
      <c r="V80" s="218">
        <f>ROUND(E80*U80,2)</f>
        <v>7.0000000000000007E-2</v>
      </c>
      <c r="W80" s="21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334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15"/>
      <c r="B81" s="216"/>
      <c r="C81" s="250"/>
      <c r="D81" s="241"/>
      <c r="E81" s="241"/>
      <c r="F81" s="241"/>
      <c r="G81" s="241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135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ht="22.5" outlineLevel="1">
      <c r="A82" s="229">
        <v>33</v>
      </c>
      <c r="B82" s="230" t="s">
        <v>336</v>
      </c>
      <c r="C82" s="244" t="s">
        <v>420</v>
      </c>
      <c r="D82" s="231" t="s">
        <v>225</v>
      </c>
      <c r="E82" s="232">
        <v>0.08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4">
        <v>0</v>
      </c>
      <c r="O82" s="234">
        <f>ROUND(E82*N82,2)</f>
        <v>0</v>
      </c>
      <c r="P82" s="234">
        <v>0</v>
      </c>
      <c r="Q82" s="234">
        <f>ROUND(E82*P82,2)</f>
        <v>0</v>
      </c>
      <c r="R82" s="234" t="s">
        <v>271</v>
      </c>
      <c r="S82" s="234" t="s">
        <v>129</v>
      </c>
      <c r="T82" s="235" t="s">
        <v>129</v>
      </c>
      <c r="U82" s="218">
        <v>0.49000000000000005</v>
      </c>
      <c r="V82" s="218">
        <f>ROUND(E82*U82,2)</f>
        <v>0.04</v>
      </c>
      <c r="W82" s="21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334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15"/>
      <c r="B83" s="216"/>
      <c r="C83" s="250"/>
      <c r="D83" s="241"/>
      <c r="E83" s="241"/>
      <c r="F83" s="241"/>
      <c r="G83" s="241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135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ht="22.5" outlineLevel="1">
      <c r="A84" s="229">
        <v>34</v>
      </c>
      <c r="B84" s="230" t="s">
        <v>341</v>
      </c>
      <c r="C84" s="244" t="s">
        <v>421</v>
      </c>
      <c r="D84" s="231" t="s">
        <v>225</v>
      </c>
      <c r="E84" s="232">
        <v>0.08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34">
        <v>0</v>
      </c>
      <c r="O84" s="234">
        <f>ROUND(E84*N84,2)</f>
        <v>0</v>
      </c>
      <c r="P84" s="234">
        <v>0</v>
      </c>
      <c r="Q84" s="234">
        <f>ROUND(E84*P84,2)</f>
        <v>0</v>
      </c>
      <c r="R84" s="234" t="s">
        <v>271</v>
      </c>
      <c r="S84" s="234" t="s">
        <v>129</v>
      </c>
      <c r="T84" s="235" t="s">
        <v>129</v>
      </c>
      <c r="U84" s="218">
        <v>0.94200000000000006</v>
      </c>
      <c r="V84" s="218">
        <f>ROUND(E84*U84,2)</f>
        <v>0.08</v>
      </c>
      <c r="W84" s="21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334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15"/>
      <c r="B85" s="216"/>
      <c r="C85" s="250"/>
      <c r="D85" s="241"/>
      <c r="E85" s="241"/>
      <c r="F85" s="241"/>
      <c r="G85" s="241"/>
      <c r="H85" s="218"/>
      <c r="I85" s="218"/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135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29">
        <v>35</v>
      </c>
      <c r="B86" s="230" t="s">
        <v>422</v>
      </c>
      <c r="C86" s="244" t="s">
        <v>423</v>
      </c>
      <c r="D86" s="231" t="s">
        <v>225</v>
      </c>
      <c r="E86" s="232">
        <v>0.08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21</v>
      </c>
      <c r="M86" s="234">
        <f>G86*(1+L86/100)</f>
        <v>0</v>
      </c>
      <c r="N86" s="234">
        <v>0</v>
      </c>
      <c r="O86" s="234">
        <f>ROUND(E86*N86,2)</f>
        <v>0</v>
      </c>
      <c r="P86" s="234">
        <v>0</v>
      </c>
      <c r="Q86" s="234">
        <f>ROUND(E86*P86,2)</f>
        <v>0</v>
      </c>
      <c r="R86" s="234" t="s">
        <v>128</v>
      </c>
      <c r="S86" s="234" t="s">
        <v>129</v>
      </c>
      <c r="T86" s="235" t="s">
        <v>129</v>
      </c>
      <c r="U86" s="218">
        <v>0.74600000000000011</v>
      </c>
      <c r="V86" s="218">
        <f>ROUND(E86*U86,2)</f>
        <v>0.06</v>
      </c>
      <c r="W86" s="21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334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15"/>
      <c r="B87" s="216"/>
      <c r="C87" s="250"/>
      <c r="D87" s="241"/>
      <c r="E87" s="241"/>
      <c r="F87" s="241"/>
      <c r="G87" s="241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135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ht="22.5" outlineLevel="1">
      <c r="A88" s="229">
        <v>36</v>
      </c>
      <c r="B88" s="230" t="s">
        <v>424</v>
      </c>
      <c r="C88" s="244" t="s">
        <v>425</v>
      </c>
      <c r="D88" s="231" t="s">
        <v>225</v>
      </c>
      <c r="E88" s="232">
        <v>0.08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34">
        <v>0</v>
      </c>
      <c r="O88" s="234">
        <f>ROUND(E88*N88,2)</f>
        <v>0</v>
      </c>
      <c r="P88" s="234">
        <v>0</v>
      </c>
      <c r="Q88" s="234">
        <f>ROUND(E88*P88,2)</f>
        <v>0</v>
      </c>
      <c r="R88" s="234" t="s">
        <v>128</v>
      </c>
      <c r="S88" s="234" t="s">
        <v>129</v>
      </c>
      <c r="T88" s="235" t="s">
        <v>129</v>
      </c>
      <c r="U88" s="218">
        <v>0</v>
      </c>
      <c r="V88" s="218">
        <f>ROUND(E88*U88,2)</f>
        <v>0</v>
      </c>
      <c r="W88" s="21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334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15"/>
      <c r="B89" s="216"/>
      <c r="C89" s="250"/>
      <c r="D89" s="241"/>
      <c r="E89" s="241"/>
      <c r="F89" s="241"/>
      <c r="G89" s="241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135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29">
        <v>37</v>
      </c>
      <c r="B90" s="230" t="s">
        <v>426</v>
      </c>
      <c r="C90" s="244" t="s">
        <v>427</v>
      </c>
      <c r="D90" s="231" t="s">
        <v>225</v>
      </c>
      <c r="E90" s="232">
        <v>0.08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4" t="s">
        <v>271</v>
      </c>
      <c r="S90" s="234" t="s">
        <v>129</v>
      </c>
      <c r="T90" s="235" t="s">
        <v>129</v>
      </c>
      <c r="U90" s="218">
        <v>0</v>
      </c>
      <c r="V90" s="218">
        <f>ROUND(E90*U90,2)</f>
        <v>0</v>
      </c>
      <c r="W90" s="21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334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15"/>
      <c r="B91" s="216"/>
      <c r="C91" s="250"/>
      <c r="D91" s="241"/>
      <c r="E91" s="241"/>
      <c r="F91" s="241"/>
      <c r="G91" s="241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135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>
      <c r="A92" s="5"/>
      <c r="B92" s="6"/>
      <c r="C92" s="251"/>
      <c r="D92" s="8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AE92">
        <v>15</v>
      </c>
      <c r="AF92">
        <v>21</v>
      </c>
    </row>
    <row r="93" spans="1:60">
      <c r="A93" s="211"/>
      <c r="B93" s="212" t="s">
        <v>29</v>
      </c>
      <c r="C93" s="252"/>
      <c r="D93" s="213"/>
      <c r="E93" s="214"/>
      <c r="F93" s="214"/>
      <c r="G93" s="242">
        <f>G8+G24+G38+G79</f>
        <v>0</v>
      </c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AE93">
        <f>SUMIF(L7:L91,AE92,G7:G91)</f>
        <v>0</v>
      </c>
      <c r="AF93">
        <f>SUMIF(L7:L91,AF92,G7:G91)</f>
        <v>0</v>
      </c>
      <c r="AG93" t="s">
        <v>350</v>
      </c>
    </row>
    <row r="94" spans="1:60">
      <c r="C94" s="253"/>
      <c r="D94" s="192"/>
      <c r="AG94" t="s">
        <v>351</v>
      </c>
    </row>
    <row r="95" spans="1:60">
      <c r="D95" s="192"/>
    </row>
    <row r="96" spans="1:60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918B" sheet="1"/>
  <mergeCells count="47">
    <mergeCell ref="C83:G83"/>
    <mergeCell ref="C85:G85"/>
    <mergeCell ref="C87:G87"/>
    <mergeCell ref="C89:G89"/>
    <mergeCell ref="C91:G91"/>
    <mergeCell ref="C70:G70"/>
    <mergeCell ref="C72:G72"/>
    <mergeCell ref="C74:G74"/>
    <mergeCell ref="C76:G76"/>
    <mergeCell ref="C78:G78"/>
    <mergeCell ref="C81:G81"/>
    <mergeCell ref="C58:G58"/>
    <mergeCell ref="C60:G60"/>
    <mergeCell ref="C62:G62"/>
    <mergeCell ref="C64:G64"/>
    <mergeCell ref="C66:G66"/>
    <mergeCell ref="C68:G68"/>
    <mergeCell ref="C46:G46"/>
    <mergeCell ref="C48:G48"/>
    <mergeCell ref="C50:G50"/>
    <mergeCell ref="C52:G52"/>
    <mergeCell ref="C54:G54"/>
    <mergeCell ref="C56:G56"/>
    <mergeCell ref="C33:G33"/>
    <mergeCell ref="C35:G35"/>
    <mergeCell ref="C37:G37"/>
    <mergeCell ref="C40:G40"/>
    <mergeCell ref="C42:G42"/>
    <mergeCell ref="C44:G44"/>
    <mergeCell ref="C22:G22"/>
    <mergeCell ref="C23:G23"/>
    <mergeCell ref="C26:G26"/>
    <mergeCell ref="C27:G27"/>
    <mergeCell ref="C29:G29"/>
    <mergeCell ref="C31:G31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98</v>
      </c>
      <c r="B1" s="193"/>
      <c r="C1" s="193"/>
      <c r="D1" s="193"/>
      <c r="E1" s="193"/>
      <c r="F1" s="193"/>
      <c r="G1" s="193"/>
      <c r="AG1" t="s">
        <v>99</v>
      </c>
    </row>
    <row r="2" spans="1:60" ht="24.95" customHeight="1">
      <c r="A2" s="194" t="s">
        <v>7</v>
      </c>
      <c r="B2" s="72" t="s">
        <v>43</v>
      </c>
      <c r="C2" s="197" t="s">
        <v>44</v>
      </c>
      <c r="D2" s="195"/>
      <c r="E2" s="195"/>
      <c r="F2" s="195"/>
      <c r="G2" s="196"/>
      <c r="AG2" t="s">
        <v>100</v>
      </c>
    </row>
    <row r="3" spans="1:60" ht="24.95" customHeight="1">
      <c r="A3" s="194" t="s">
        <v>8</v>
      </c>
      <c r="B3" s="72" t="s">
        <v>54</v>
      </c>
      <c r="C3" s="197" t="s">
        <v>55</v>
      </c>
      <c r="D3" s="195"/>
      <c r="E3" s="195"/>
      <c r="F3" s="195"/>
      <c r="G3" s="196"/>
      <c r="AC3" s="129" t="s">
        <v>100</v>
      </c>
      <c r="AG3" t="s">
        <v>101</v>
      </c>
    </row>
    <row r="4" spans="1:60" ht="24.95" customHeight="1">
      <c r="A4" s="198" t="s">
        <v>9</v>
      </c>
      <c r="B4" s="199" t="s">
        <v>59</v>
      </c>
      <c r="C4" s="200" t="s">
        <v>60</v>
      </c>
      <c r="D4" s="201"/>
      <c r="E4" s="201"/>
      <c r="F4" s="201"/>
      <c r="G4" s="202"/>
      <c r="AG4" t="s">
        <v>102</v>
      </c>
    </row>
    <row r="5" spans="1:60">
      <c r="D5" s="192"/>
    </row>
    <row r="6" spans="1:60" ht="38.25">
      <c r="A6" s="204" t="s">
        <v>103</v>
      </c>
      <c r="B6" s="206" t="s">
        <v>104</v>
      </c>
      <c r="C6" s="206" t="s">
        <v>105</v>
      </c>
      <c r="D6" s="205" t="s">
        <v>106</v>
      </c>
      <c r="E6" s="204" t="s">
        <v>107</v>
      </c>
      <c r="F6" s="203" t="s">
        <v>108</v>
      </c>
      <c r="G6" s="204" t="s">
        <v>29</v>
      </c>
      <c r="H6" s="207" t="s">
        <v>30</v>
      </c>
      <c r="I6" s="207" t="s">
        <v>109</v>
      </c>
      <c r="J6" s="207" t="s">
        <v>31</v>
      </c>
      <c r="K6" s="207" t="s">
        <v>110</v>
      </c>
      <c r="L6" s="207" t="s">
        <v>111</v>
      </c>
      <c r="M6" s="207" t="s">
        <v>112</v>
      </c>
      <c r="N6" s="207" t="s">
        <v>113</v>
      </c>
      <c r="O6" s="207" t="s">
        <v>114</v>
      </c>
      <c r="P6" s="207" t="s">
        <v>115</v>
      </c>
      <c r="Q6" s="207" t="s">
        <v>116</v>
      </c>
      <c r="R6" s="207" t="s">
        <v>117</v>
      </c>
      <c r="S6" s="207" t="s">
        <v>118</v>
      </c>
      <c r="T6" s="207" t="s">
        <v>119</v>
      </c>
      <c r="U6" s="207" t="s">
        <v>120</v>
      </c>
      <c r="V6" s="207" t="s">
        <v>121</v>
      </c>
      <c r="W6" s="207" t="s">
        <v>122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3" t="s">
        <v>123</v>
      </c>
      <c r="B8" s="224" t="s">
        <v>89</v>
      </c>
      <c r="C8" s="243" t="s">
        <v>90</v>
      </c>
      <c r="D8" s="225"/>
      <c r="E8" s="226"/>
      <c r="F8" s="227"/>
      <c r="G8" s="227">
        <f>SUMIF(AG9:AG88,"&lt;&gt;NOR",G9:G88)</f>
        <v>0</v>
      </c>
      <c r="H8" s="227"/>
      <c r="I8" s="227">
        <f>SUM(I9:I88)</f>
        <v>0</v>
      </c>
      <c r="J8" s="227"/>
      <c r="K8" s="227">
        <f>SUM(K9:K88)</f>
        <v>0</v>
      </c>
      <c r="L8" s="227"/>
      <c r="M8" s="227">
        <f>SUM(M9:M88)</f>
        <v>0</v>
      </c>
      <c r="N8" s="227"/>
      <c r="O8" s="227">
        <f>SUM(O9:O88)</f>
        <v>0</v>
      </c>
      <c r="P8" s="227"/>
      <c r="Q8" s="227">
        <f>SUM(Q9:Q88)</f>
        <v>0</v>
      </c>
      <c r="R8" s="227"/>
      <c r="S8" s="227"/>
      <c r="T8" s="228"/>
      <c r="U8" s="222"/>
      <c r="V8" s="222">
        <f>SUM(V9:V88)</f>
        <v>0</v>
      </c>
      <c r="W8" s="222"/>
      <c r="AG8" t="s">
        <v>124</v>
      </c>
    </row>
    <row r="9" spans="1:60" outlineLevel="1">
      <c r="A9" s="229">
        <v>1</v>
      </c>
      <c r="B9" s="230" t="s">
        <v>428</v>
      </c>
      <c r="C9" s="244" t="s">
        <v>429</v>
      </c>
      <c r="D9" s="231"/>
      <c r="E9" s="232">
        <v>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326</v>
      </c>
      <c r="T9" s="235" t="s">
        <v>327</v>
      </c>
      <c r="U9" s="218">
        <v>0</v>
      </c>
      <c r="V9" s="218">
        <f>ROUND(E9*U9,2)</f>
        <v>0</v>
      </c>
      <c r="W9" s="21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296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50"/>
      <c r="D10" s="241"/>
      <c r="E10" s="241"/>
      <c r="F10" s="241"/>
      <c r="G10" s="241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135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29">
        <v>2</v>
      </c>
      <c r="B11" s="230" t="s">
        <v>430</v>
      </c>
      <c r="C11" s="244" t="s">
        <v>431</v>
      </c>
      <c r="D11" s="231" t="s">
        <v>143</v>
      </c>
      <c r="E11" s="232">
        <v>12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 t="s">
        <v>326</v>
      </c>
      <c r="T11" s="235" t="s">
        <v>327</v>
      </c>
      <c r="U11" s="218">
        <v>0</v>
      </c>
      <c r="V11" s="218">
        <f>ROUND(E11*U11,2)</f>
        <v>0</v>
      </c>
      <c r="W11" s="21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296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15"/>
      <c r="B12" s="216"/>
      <c r="C12" s="250"/>
      <c r="D12" s="241"/>
      <c r="E12" s="241"/>
      <c r="F12" s="241"/>
      <c r="G12" s="241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135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29">
        <v>3</v>
      </c>
      <c r="B13" s="230" t="s">
        <v>430</v>
      </c>
      <c r="C13" s="244" t="s">
        <v>432</v>
      </c>
      <c r="D13" s="231" t="s">
        <v>143</v>
      </c>
      <c r="E13" s="232">
        <v>12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 t="s">
        <v>326</v>
      </c>
      <c r="T13" s="235" t="s">
        <v>327</v>
      </c>
      <c r="U13" s="218">
        <v>0</v>
      </c>
      <c r="V13" s="218">
        <f>ROUND(E13*U13,2)</f>
        <v>0</v>
      </c>
      <c r="W13" s="21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334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15"/>
      <c r="B14" s="216"/>
      <c r="C14" s="250"/>
      <c r="D14" s="241"/>
      <c r="E14" s="241"/>
      <c r="F14" s="241"/>
      <c r="G14" s="241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135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29">
        <v>4</v>
      </c>
      <c r="B15" s="230" t="s">
        <v>433</v>
      </c>
      <c r="C15" s="244" t="s">
        <v>434</v>
      </c>
      <c r="D15" s="231" t="s">
        <v>143</v>
      </c>
      <c r="E15" s="232">
        <v>15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326</v>
      </c>
      <c r="T15" s="235" t="s">
        <v>327</v>
      </c>
      <c r="U15" s="218">
        <v>0</v>
      </c>
      <c r="V15" s="218">
        <f>ROUND(E15*U15,2)</f>
        <v>0</v>
      </c>
      <c r="W15" s="21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296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15"/>
      <c r="B16" s="216"/>
      <c r="C16" s="250"/>
      <c r="D16" s="241"/>
      <c r="E16" s="241"/>
      <c r="F16" s="241"/>
      <c r="G16" s="241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135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29">
        <v>5</v>
      </c>
      <c r="B17" s="230" t="s">
        <v>433</v>
      </c>
      <c r="C17" s="244" t="s">
        <v>435</v>
      </c>
      <c r="D17" s="231" t="s">
        <v>143</v>
      </c>
      <c r="E17" s="232">
        <v>15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/>
      <c r="S17" s="234" t="s">
        <v>326</v>
      </c>
      <c r="T17" s="235" t="s">
        <v>327</v>
      </c>
      <c r="U17" s="218">
        <v>0</v>
      </c>
      <c r="V17" s="218">
        <f>ROUND(E17*U17,2)</f>
        <v>0</v>
      </c>
      <c r="W17" s="21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334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15"/>
      <c r="B18" s="216"/>
      <c r="C18" s="250"/>
      <c r="D18" s="241"/>
      <c r="E18" s="241"/>
      <c r="F18" s="241"/>
      <c r="G18" s="241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135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29">
        <v>6</v>
      </c>
      <c r="B19" s="230" t="s">
        <v>436</v>
      </c>
      <c r="C19" s="244" t="s">
        <v>437</v>
      </c>
      <c r="D19" s="231" t="s">
        <v>143</v>
      </c>
      <c r="E19" s="232">
        <v>58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326</v>
      </c>
      <c r="T19" s="235" t="s">
        <v>327</v>
      </c>
      <c r="U19" s="218">
        <v>0</v>
      </c>
      <c r="V19" s="218">
        <f>ROUND(E19*U19,2)</f>
        <v>0</v>
      </c>
      <c r="W19" s="21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296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15"/>
      <c r="B20" s="216"/>
      <c r="C20" s="250"/>
      <c r="D20" s="241"/>
      <c r="E20" s="241"/>
      <c r="F20" s="241"/>
      <c r="G20" s="241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135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29">
        <v>7</v>
      </c>
      <c r="B21" s="230" t="s">
        <v>436</v>
      </c>
      <c r="C21" s="244" t="s">
        <v>438</v>
      </c>
      <c r="D21" s="231" t="s">
        <v>143</v>
      </c>
      <c r="E21" s="232">
        <v>58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326</v>
      </c>
      <c r="T21" s="235" t="s">
        <v>327</v>
      </c>
      <c r="U21" s="218">
        <v>0</v>
      </c>
      <c r="V21" s="218">
        <f>ROUND(E21*U21,2)</f>
        <v>0</v>
      </c>
      <c r="W21" s="21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334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15"/>
      <c r="B22" s="216"/>
      <c r="C22" s="250"/>
      <c r="D22" s="241"/>
      <c r="E22" s="241"/>
      <c r="F22" s="241"/>
      <c r="G22" s="241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135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29">
        <v>8</v>
      </c>
      <c r="B23" s="230" t="s">
        <v>439</v>
      </c>
      <c r="C23" s="244" t="s">
        <v>440</v>
      </c>
      <c r="D23" s="231" t="s">
        <v>143</v>
      </c>
      <c r="E23" s="232">
        <v>25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/>
      <c r="S23" s="234" t="s">
        <v>326</v>
      </c>
      <c r="T23" s="235" t="s">
        <v>327</v>
      </c>
      <c r="U23" s="218">
        <v>0</v>
      </c>
      <c r="V23" s="218">
        <f>ROUND(E23*U23,2)</f>
        <v>0</v>
      </c>
      <c r="W23" s="21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201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15"/>
      <c r="B24" s="216"/>
      <c r="C24" s="250"/>
      <c r="D24" s="241"/>
      <c r="E24" s="241"/>
      <c r="F24" s="241"/>
      <c r="G24" s="241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135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29">
        <v>9</v>
      </c>
      <c r="B25" s="230" t="s">
        <v>439</v>
      </c>
      <c r="C25" s="244" t="s">
        <v>441</v>
      </c>
      <c r="D25" s="231" t="s">
        <v>143</v>
      </c>
      <c r="E25" s="232">
        <v>25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/>
      <c r="S25" s="234" t="s">
        <v>326</v>
      </c>
      <c r="T25" s="235" t="s">
        <v>327</v>
      </c>
      <c r="U25" s="218">
        <v>0</v>
      </c>
      <c r="V25" s="218">
        <f>ROUND(E25*U25,2)</f>
        <v>0</v>
      </c>
      <c r="W25" s="21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334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15"/>
      <c r="B26" s="216"/>
      <c r="C26" s="250"/>
      <c r="D26" s="241"/>
      <c r="E26" s="241"/>
      <c r="F26" s="241"/>
      <c r="G26" s="241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135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29">
        <v>10</v>
      </c>
      <c r="B27" s="230" t="s">
        <v>442</v>
      </c>
      <c r="C27" s="244" t="s">
        <v>443</v>
      </c>
      <c r="D27" s="231"/>
      <c r="E27" s="232">
        <v>0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 t="s">
        <v>326</v>
      </c>
      <c r="T27" s="235" t="s">
        <v>327</v>
      </c>
      <c r="U27" s="218">
        <v>0</v>
      </c>
      <c r="V27" s="218">
        <f>ROUND(E27*U27,2)</f>
        <v>0</v>
      </c>
      <c r="W27" s="21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296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15"/>
      <c r="B28" s="216"/>
      <c r="C28" s="250"/>
      <c r="D28" s="241"/>
      <c r="E28" s="241"/>
      <c r="F28" s="241"/>
      <c r="G28" s="241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135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29">
        <v>11</v>
      </c>
      <c r="B29" s="230" t="s">
        <v>444</v>
      </c>
      <c r="C29" s="244" t="s">
        <v>445</v>
      </c>
      <c r="D29" s="231" t="s">
        <v>325</v>
      </c>
      <c r="E29" s="232">
        <v>16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4"/>
      <c r="S29" s="234" t="s">
        <v>326</v>
      </c>
      <c r="T29" s="235" t="s">
        <v>327</v>
      </c>
      <c r="U29" s="218">
        <v>0</v>
      </c>
      <c r="V29" s="218">
        <f>ROUND(E29*U29,2)</f>
        <v>0</v>
      </c>
      <c r="W29" s="21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201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15"/>
      <c r="B30" s="216"/>
      <c r="C30" s="250"/>
      <c r="D30" s="241"/>
      <c r="E30" s="241"/>
      <c r="F30" s="241"/>
      <c r="G30" s="241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135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29">
        <v>12</v>
      </c>
      <c r="B31" s="230" t="s">
        <v>446</v>
      </c>
      <c r="C31" s="244" t="s">
        <v>447</v>
      </c>
      <c r="D31" s="231"/>
      <c r="E31" s="232">
        <v>0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/>
      <c r="S31" s="234" t="s">
        <v>326</v>
      </c>
      <c r="T31" s="235" t="s">
        <v>327</v>
      </c>
      <c r="U31" s="218">
        <v>0</v>
      </c>
      <c r="V31" s="218">
        <f>ROUND(E31*U31,2)</f>
        <v>0</v>
      </c>
      <c r="W31" s="21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201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15"/>
      <c r="B32" s="216"/>
      <c r="C32" s="250"/>
      <c r="D32" s="241"/>
      <c r="E32" s="241"/>
      <c r="F32" s="241"/>
      <c r="G32" s="241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135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29">
        <v>13</v>
      </c>
      <c r="B33" s="230" t="s">
        <v>448</v>
      </c>
      <c r="C33" s="244" t="s">
        <v>449</v>
      </c>
      <c r="D33" s="231" t="s">
        <v>325</v>
      </c>
      <c r="E33" s="232">
        <v>3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4"/>
      <c r="S33" s="234" t="s">
        <v>326</v>
      </c>
      <c r="T33" s="235" t="s">
        <v>327</v>
      </c>
      <c r="U33" s="218">
        <v>0</v>
      </c>
      <c r="V33" s="218">
        <f>ROUND(E33*U33,2)</f>
        <v>0</v>
      </c>
      <c r="W33" s="21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201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15"/>
      <c r="B34" s="216"/>
      <c r="C34" s="250"/>
      <c r="D34" s="241"/>
      <c r="E34" s="241"/>
      <c r="F34" s="241"/>
      <c r="G34" s="241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135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29">
        <v>14</v>
      </c>
      <c r="B35" s="230" t="s">
        <v>448</v>
      </c>
      <c r="C35" s="244" t="s">
        <v>450</v>
      </c>
      <c r="D35" s="231" t="s">
        <v>325</v>
      </c>
      <c r="E35" s="232">
        <v>3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4"/>
      <c r="S35" s="234" t="s">
        <v>326</v>
      </c>
      <c r="T35" s="235" t="s">
        <v>327</v>
      </c>
      <c r="U35" s="218">
        <v>0</v>
      </c>
      <c r="V35" s="218">
        <f>ROUND(E35*U35,2)</f>
        <v>0</v>
      </c>
      <c r="W35" s="21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334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15"/>
      <c r="B36" s="216"/>
      <c r="C36" s="250"/>
      <c r="D36" s="241"/>
      <c r="E36" s="241"/>
      <c r="F36" s="241"/>
      <c r="G36" s="241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135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29">
        <v>15</v>
      </c>
      <c r="B37" s="230" t="s">
        <v>451</v>
      </c>
      <c r="C37" s="244" t="s">
        <v>452</v>
      </c>
      <c r="D37" s="231"/>
      <c r="E37" s="232">
        <v>0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4"/>
      <c r="S37" s="234" t="s">
        <v>326</v>
      </c>
      <c r="T37" s="235" t="s">
        <v>327</v>
      </c>
      <c r="U37" s="218">
        <v>0</v>
      </c>
      <c r="V37" s="218">
        <f>ROUND(E37*U37,2)</f>
        <v>0</v>
      </c>
      <c r="W37" s="21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296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15"/>
      <c r="B38" s="216"/>
      <c r="C38" s="250"/>
      <c r="D38" s="241"/>
      <c r="E38" s="241"/>
      <c r="F38" s="241"/>
      <c r="G38" s="241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135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29">
        <v>16</v>
      </c>
      <c r="B39" s="230" t="s">
        <v>453</v>
      </c>
      <c r="C39" s="244" t="s">
        <v>454</v>
      </c>
      <c r="D39" s="231" t="s">
        <v>325</v>
      </c>
      <c r="E39" s="232">
        <v>3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4"/>
      <c r="S39" s="234" t="s">
        <v>326</v>
      </c>
      <c r="T39" s="235" t="s">
        <v>327</v>
      </c>
      <c r="U39" s="218">
        <v>0</v>
      </c>
      <c r="V39" s="218">
        <f>ROUND(E39*U39,2)</f>
        <v>0</v>
      </c>
      <c r="W39" s="21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296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15"/>
      <c r="B40" s="216"/>
      <c r="C40" s="250"/>
      <c r="D40" s="241"/>
      <c r="E40" s="241"/>
      <c r="F40" s="241"/>
      <c r="G40" s="241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135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29">
        <v>17</v>
      </c>
      <c r="B41" s="230" t="s">
        <v>455</v>
      </c>
      <c r="C41" s="244" t="s">
        <v>456</v>
      </c>
      <c r="D41" s="231" t="s">
        <v>325</v>
      </c>
      <c r="E41" s="232">
        <v>3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4"/>
      <c r="S41" s="234" t="s">
        <v>326</v>
      </c>
      <c r="T41" s="235" t="s">
        <v>327</v>
      </c>
      <c r="U41" s="218">
        <v>0</v>
      </c>
      <c r="V41" s="218">
        <f>ROUND(E41*U41,2)</f>
        <v>0</v>
      </c>
      <c r="W41" s="21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201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15"/>
      <c r="B42" s="216"/>
      <c r="C42" s="250"/>
      <c r="D42" s="241"/>
      <c r="E42" s="241"/>
      <c r="F42" s="241"/>
      <c r="G42" s="241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135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29">
        <v>18</v>
      </c>
      <c r="B43" s="230" t="s">
        <v>457</v>
      </c>
      <c r="C43" s="244" t="s">
        <v>458</v>
      </c>
      <c r="D43" s="231"/>
      <c r="E43" s="232">
        <v>0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/>
      <c r="S43" s="234" t="s">
        <v>326</v>
      </c>
      <c r="T43" s="235" t="s">
        <v>327</v>
      </c>
      <c r="U43" s="218">
        <v>0</v>
      </c>
      <c r="V43" s="218">
        <f>ROUND(E43*U43,2)</f>
        <v>0</v>
      </c>
      <c r="W43" s="21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201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15"/>
      <c r="B44" s="216"/>
      <c r="C44" s="250"/>
      <c r="D44" s="241"/>
      <c r="E44" s="241"/>
      <c r="F44" s="241"/>
      <c r="G44" s="241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135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29">
        <v>19</v>
      </c>
      <c r="B45" s="230" t="s">
        <v>459</v>
      </c>
      <c r="C45" s="244" t="s">
        <v>460</v>
      </c>
      <c r="D45" s="231" t="s">
        <v>325</v>
      </c>
      <c r="E45" s="232">
        <v>2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4"/>
      <c r="S45" s="234" t="s">
        <v>326</v>
      </c>
      <c r="T45" s="235" t="s">
        <v>327</v>
      </c>
      <c r="U45" s="218">
        <v>0</v>
      </c>
      <c r="V45" s="218">
        <f>ROUND(E45*U45,2)</f>
        <v>0</v>
      </c>
      <c r="W45" s="21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201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15"/>
      <c r="B46" s="216"/>
      <c r="C46" s="250"/>
      <c r="D46" s="241"/>
      <c r="E46" s="241"/>
      <c r="F46" s="241"/>
      <c r="G46" s="241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135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29">
        <v>20</v>
      </c>
      <c r="B47" s="230" t="s">
        <v>459</v>
      </c>
      <c r="C47" s="244" t="s">
        <v>461</v>
      </c>
      <c r="D47" s="231" t="s">
        <v>325</v>
      </c>
      <c r="E47" s="232">
        <v>2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4"/>
      <c r="S47" s="234" t="s">
        <v>326</v>
      </c>
      <c r="T47" s="235" t="s">
        <v>327</v>
      </c>
      <c r="U47" s="218">
        <v>0</v>
      </c>
      <c r="V47" s="218">
        <f>ROUND(E47*U47,2)</f>
        <v>0</v>
      </c>
      <c r="W47" s="21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334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15"/>
      <c r="B48" s="216"/>
      <c r="C48" s="250"/>
      <c r="D48" s="241"/>
      <c r="E48" s="241"/>
      <c r="F48" s="241"/>
      <c r="G48" s="241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135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29">
        <v>21</v>
      </c>
      <c r="B49" s="230" t="s">
        <v>462</v>
      </c>
      <c r="C49" s="244" t="s">
        <v>463</v>
      </c>
      <c r="D49" s="231"/>
      <c r="E49" s="232">
        <v>0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4"/>
      <c r="S49" s="234" t="s">
        <v>326</v>
      </c>
      <c r="T49" s="235" t="s">
        <v>327</v>
      </c>
      <c r="U49" s="218">
        <v>0</v>
      </c>
      <c r="V49" s="218">
        <f>ROUND(E49*U49,2)</f>
        <v>0</v>
      </c>
      <c r="W49" s="21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201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15"/>
      <c r="B50" s="216"/>
      <c r="C50" s="250"/>
      <c r="D50" s="241"/>
      <c r="E50" s="241"/>
      <c r="F50" s="241"/>
      <c r="G50" s="241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135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ht="22.5" outlineLevel="1">
      <c r="A51" s="229">
        <v>22</v>
      </c>
      <c r="B51" s="230" t="s">
        <v>464</v>
      </c>
      <c r="C51" s="244" t="s">
        <v>465</v>
      </c>
      <c r="D51" s="231" t="s">
        <v>325</v>
      </c>
      <c r="E51" s="232">
        <v>2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4"/>
      <c r="S51" s="234" t="s">
        <v>326</v>
      </c>
      <c r="T51" s="235" t="s">
        <v>327</v>
      </c>
      <c r="U51" s="218">
        <v>0</v>
      </c>
      <c r="V51" s="218">
        <f>ROUND(E51*U51,2)</f>
        <v>0</v>
      </c>
      <c r="W51" s="21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201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>
      <c r="A52" s="215"/>
      <c r="B52" s="216"/>
      <c r="C52" s="250"/>
      <c r="D52" s="241"/>
      <c r="E52" s="241"/>
      <c r="F52" s="241"/>
      <c r="G52" s="241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135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ht="22.5" outlineLevel="1">
      <c r="A53" s="229">
        <v>23</v>
      </c>
      <c r="B53" s="230" t="s">
        <v>464</v>
      </c>
      <c r="C53" s="244" t="s">
        <v>466</v>
      </c>
      <c r="D53" s="231" t="s">
        <v>325</v>
      </c>
      <c r="E53" s="232">
        <v>2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4"/>
      <c r="S53" s="234" t="s">
        <v>326</v>
      </c>
      <c r="T53" s="235" t="s">
        <v>327</v>
      </c>
      <c r="U53" s="218">
        <v>0</v>
      </c>
      <c r="V53" s="218">
        <f>ROUND(E53*U53,2)</f>
        <v>0</v>
      </c>
      <c r="W53" s="21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334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15"/>
      <c r="B54" s="216"/>
      <c r="C54" s="250"/>
      <c r="D54" s="241"/>
      <c r="E54" s="241"/>
      <c r="F54" s="241"/>
      <c r="G54" s="241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135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ht="22.5" outlineLevel="1">
      <c r="A55" s="229">
        <v>24</v>
      </c>
      <c r="B55" s="230" t="s">
        <v>467</v>
      </c>
      <c r="C55" s="244" t="s">
        <v>468</v>
      </c>
      <c r="D55" s="231" t="s">
        <v>325</v>
      </c>
      <c r="E55" s="232">
        <v>2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4"/>
      <c r="S55" s="234" t="s">
        <v>326</v>
      </c>
      <c r="T55" s="235" t="s">
        <v>327</v>
      </c>
      <c r="U55" s="218">
        <v>0</v>
      </c>
      <c r="V55" s="218">
        <f>ROUND(E55*U55,2)</f>
        <v>0</v>
      </c>
      <c r="W55" s="21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201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>
      <c r="A56" s="215"/>
      <c r="B56" s="216"/>
      <c r="C56" s="250"/>
      <c r="D56" s="241"/>
      <c r="E56" s="241"/>
      <c r="F56" s="241"/>
      <c r="G56" s="241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135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ht="22.5" outlineLevel="1">
      <c r="A57" s="229">
        <v>25</v>
      </c>
      <c r="B57" s="230" t="s">
        <v>467</v>
      </c>
      <c r="C57" s="244" t="s">
        <v>469</v>
      </c>
      <c r="D57" s="231" t="s">
        <v>325</v>
      </c>
      <c r="E57" s="232">
        <v>2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4"/>
      <c r="S57" s="234" t="s">
        <v>326</v>
      </c>
      <c r="T57" s="235" t="s">
        <v>327</v>
      </c>
      <c r="U57" s="218">
        <v>0</v>
      </c>
      <c r="V57" s="218">
        <f>ROUND(E57*U57,2)</f>
        <v>0</v>
      </c>
      <c r="W57" s="21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334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15"/>
      <c r="B58" s="216"/>
      <c r="C58" s="250"/>
      <c r="D58" s="241"/>
      <c r="E58" s="241"/>
      <c r="F58" s="241"/>
      <c r="G58" s="241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135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29">
        <v>26</v>
      </c>
      <c r="B59" s="230" t="s">
        <v>470</v>
      </c>
      <c r="C59" s="244" t="s">
        <v>471</v>
      </c>
      <c r="D59" s="231"/>
      <c r="E59" s="232">
        <v>0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4"/>
      <c r="S59" s="234" t="s">
        <v>326</v>
      </c>
      <c r="T59" s="235" t="s">
        <v>327</v>
      </c>
      <c r="U59" s="218">
        <v>0</v>
      </c>
      <c r="V59" s="218">
        <f>ROUND(E59*U59,2)</f>
        <v>0</v>
      </c>
      <c r="W59" s="21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201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15"/>
      <c r="B60" s="216"/>
      <c r="C60" s="250"/>
      <c r="D60" s="241"/>
      <c r="E60" s="241"/>
      <c r="F60" s="241"/>
      <c r="G60" s="241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135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29">
        <v>27</v>
      </c>
      <c r="B61" s="230" t="s">
        <v>472</v>
      </c>
      <c r="C61" s="244" t="s">
        <v>473</v>
      </c>
      <c r="D61" s="231" t="s">
        <v>325</v>
      </c>
      <c r="E61" s="232">
        <v>6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4"/>
      <c r="S61" s="234" t="s">
        <v>326</v>
      </c>
      <c r="T61" s="235" t="s">
        <v>327</v>
      </c>
      <c r="U61" s="218">
        <v>0</v>
      </c>
      <c r="V61" s="218">
        <f>ROUND(E61*U61,2)</f>
        <v>0</v>
      </c>
      <c r="W61" s="21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201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>
      <c r="A62" s="215"/>
      <c r="B62" s="216"/>
      <c r="C62" s="250"/>
      <c r="D62" s="241"/>
      <c r="E62" s="241"/>
      <c r="F62" s="241"/>
      <c r="G62" s="241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135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29">
        <v>28</v>
      </c>
      <c r="B63" s="230" t="s">
        <v>472</v>
      </c>
      <c r="C63" s="244" t="s">
        <v>474</v>
      </c>
      <c r="D63" s="231" t="s">
        <v>325</v>
      </c>
      <c r="E63" s="232">
        <v>6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4"/>
      <c r="S63" s="234" t="s">
        <v>326</v>
      </c>
      <c r="T63" s="235" t="s">
        <v>327</v>
      </c>
      <c r="U63" s="218">
        <v>0</v>
      </c>
      <c r="V63" s="218">
        <f>ROUND(E63*U63,2)</f>
        <v>0</v>
      </c>
      <c r="W63" s="21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334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>
      <c r="A64" s="215"/>
      <c r="B64" s="216"/>
      <c r="C64" s="250"/>
      <c r="D64" s="241"/>
      <c r="E64" s="241"/>
      <c r="F64" s="241"/>
      <c r="G64" s="241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135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29">
        <v>29</v>
      </c>
      <c r="B65" s="230" t="s">
        <v>475</v>
      </c>
      <c r="C65" s="244" t="s">
        <v>476</v>
      </c>
      <c r="D65" s="231" t="s">
        <v>325</v>
      </c>
      <c r="E65" s="232">
        <v>15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4"/>
      <c r="S65" s="234" t="s">
        <v>326</v>
      </c>
      <c r="T65" s="235" t="s">
        <v>327</v>
      </c>
      <c r="U65" s="218">
        <v>0</v>
      </c>
      <c r="V65" s="218">
        <f>ROUND(E65*U65,2)</f>
        <v>0</v>
      </c>
      <c r="W65" s="21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201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15"/>
      <c r="B66" s="216"/>
      <c r="C66" s="250"/>
      <c r="D66" s="241"/>
      <c r="E66" s="241"/>
      <c r="F66" s="241"/>
      <c r="G66" s="241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135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29">
        <v>30</v>
      </c>
      <c r="B67" s="230" t="s">
        <v>475</v>
      </c>
      <c r="C67" s="244" t="s">
        <v>477</v>
      </c>
      <c r="D67" s="231" t="s">
        <v>325</v>
      </c>
      <c r="E67" s="232">
        <v>15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4"/>
      <c r="S67" s="234" t="s">
        <v>326</v>
      </c>
      <c r="T67" s="235" t="s">
        <v>327</v>
      </c>
      <c r="U67" s="218">
        <v>0</v>
      </c>
      <c r="V67" s="218">
        <f>ROUND(E67*U67,2)</f>
        <v>0</v>
      </c>
      <c r="W67" s="21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334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15"/>
      <c r="B68" s="216"/>
      <c r="C68" s="250"/>
      <c r="D68" s="241"/>
      <c r="E68" s="241"/>
      <c r="F68" s="241"/>
      <c r="G68" s="241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135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29">
        <v>31</v>
      </c>
      <c r="B69" s="230" t="s">
        <v>478</v>
      </c>
      <c r="C69" s="244" t="s">
        <v>479</v>
      </c>
      <c r="D69" s="231" t="s">
        <v>143</v>
      </c>
      <c r="E69" s="232">
        <v>20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4"/>
      <c r="S69" s="234" t="s">
        <v>326</v>
      </c>
      <c r="T69" s="235" t="s">
        <v>327</v>
      </c>
      <c r="U69" s="218">
        <v>0</v>
      </c>
      <c r="V69" s="218">
        <f>ROUND(E69*U69,2)</f>
        <v>0</v>
      </c>
      <c r="W69" s="21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201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15"/>
      <c r="B70" s="216"/>
      <c r="C70" s="250"/>
      <c r="D70" s="241"/>
      <c r="E70" s="241"/>
      <c r="F70" s="241"/>
      <c r="G70" s="241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135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>
      <c r="A71" s="229">
        <v>32</v>
      </c>
      <c r="B71" s="230" t="s">
        <v>478</v>
      </c>
      <c r="C71" s="244" t="s">
        <v>480</v>
      </c>
      <c r="D71" s="231" t="s">
        <v>143</v>
      </c>
      <c r="E71" s="232">
        <v>20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4"/>
      <c r="S71" s="234" t="s">
        <v>326</v>
      </c>
      <c r="T71" s="235" t="s">
        <v>327</v>
      </c>
      <c r="U71" s="218">
        <v>0</v>
      </c>
      <c r="V71" s="218">
        <f>ROUND(E71*U71,2)</f>
        <v>0</v>
      </c>
      <c r="W71" s="21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334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15"/>
      <c r="B72" s="216"/>
      <c r="C72" s="250"/>
      <c r="D72" s="241"/>
      <c r="E72" s="241"/>
      <c r="F72" s="241"/>
      <c r="G72" s="241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135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>
      <c r="A73" s="229">
        <v>33</v>
      </c>
      <c r="B73" s="230" t="s">
        <v>481</v>
      </c>
      <c r="C73" s="244" t="s">
        <v>482</v>
      </c>
      <c r="D73" s="231" t="s">
        <v>143</v>
      </c>
      <c r="E73" s="232">
        <v>10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4"/>
      <c r="S73" s="234" t="s">
        <v>326</v>
      </c>
      <c r="T73" s="235" t="s">
        <v>327</v>
      </c>
      <c r="U73" s="218">
        <v>0</v>
      </c>
      <c r="V73" s="218">
        <f>ROUND(E73*U73,2)</f>
        <v>0</v>
      </c>
      <c r="W73" s="21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201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15"/>
      <c r="B74" s="216"/>
      <c r="C74" s="250"/>
      <c r="D74" s="241"/>
      <c r="E74" s="241"/>
      <c r="F74" s="241"/>
      <c r="G74" s="241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135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29">
        <v>34</v>
      </c>
      <c r="B75" s="230" t="s">
        <v>481</v>
      </c>
      <c r="C75" s="244" t="s">
        <v>483</v>
      </c>
      <c r="D75" s="231" t="s">
        <v>143</v>
      </c>
      <c r="E75" s="232">
        <v>10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4">
        <v>0</v>
      </c>
      <c r="O75" s="234">
        <f>ROUND(E75*N75,2)</f>
        <v>0</v>
      </c>
      <c r="P75" s="234">
        <v>0</v>
      </c>
      <c r="Q75" s="234">
        <f>ROUND(E75*P75,2)</f>
        <v>0</v>
      </c>
      <c r="R75" s="234"/>
      <c r="S75" s="234" t="s">
        <v>326</v>
      </c>
      <c r="T75" s="235" t="s">
        <v>327</v>
      </c>
      <c r="U75" s="218">
        <v>0</v>
      </c>
      <c r="V75" s="218">
        <f>ROUND(E75*U75,2)</f>
        <v>0</v>
      </c>
      <c r="W75" s="21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334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15"/>
      <c r="B76" s="216"/>
      <c r="C76" s="250"/>
      <c r="D76" s="241"/>
      <c r="E76" s="241"/>
      <c r="F76" s="241"/>
      <c r="G76" s="241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135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>
      <c r="A77" s="229">
        <v>35</v>
      </c>
      <c r="B77" s="230" t="s">
        <v>484</v>
      </c>
      <c r="C77" s="244" t="s">
        <v>485</v>
      </c>
      <c r="D77" s="231"/>
      <c r="E77" s="232">
        <v>0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4"/>
      <c r="S77" s="234" t="s">
        <v>326</v>
      </c>
      <c r="T77" s="235" t="s">
        <v>327</v>
      </c>
      <c r="U77" s="218">
        <v>0</v>
      </c>
      <c r="V77" s="218">
        <f>ROUND(E77*U77,2)</f>
        <v>0</v>
      </c>
      <c r="W77" s="21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201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>
      <c r="A78" s="215"/>
      <c r="B78" s="216"/>
      <c r="C78" s="250"/>
      <c r="D78" s="241"/>
      <c r="E78" s="241"/>
      <c r="F78" s="241"/>
      <c r="G78" s="241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135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>
      <c r="A79" s="229">
        <v>36</v>
      </c>
      <c r="B79" s="230" t="s">
        <v>486</v>
      </c>
      <c r="C79" s="244" t="s">
        <v>487</v>
      </c>
      <c r="D79" s="231" t="s">
        <v>488</v>
      </c>
      <c r="E79" s="232">
        <v>4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4"/>
      <c r="S79" s="234" t="s">
        <v>326</v>
      </c>
      <c r="T79" s="235" t="s">
        <v>327</v>
      </c>
      <c r="U79" s="218">
        <v>0</v>
      </c>
      <c r="V79" s="218">
        <f>ROUND(E79*U79,2)</f>
        <v>0</v>
      </c>
      <c r="W79" s="21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489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15"/>
      <c r="B80" s="216"/>
      <c r="C80" s="250"/>
      <c r="D80" s="241"/>
      <c r="E80" s="241"/>
      <c r="F80" s="241"/>
      <c r="G80" s="241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135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29">
        <v>37</v>
      </c>
      <c r="B81" s="230" t="s">
        <v>490</v>
      </c>
      <c r="C81" s="244" t="s">
        <v>491</v>
      </c>
      <c r="D81" s="231" t="s">
        <v>488</v>
      </c>
      <c r="E81" s="232">
        <v>8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4"/>
      <c r="S81" s="234" t="s">
        <v>326</v>
      </c>
      <c r="T81" s="235" t="s">
        <v>327</v>
      </c>
      <c r="U81" s="218">
        <v>0</v>
      </c>
      <c r="V81" s="218">
        <f>ROUND(E81*U81,2)</f>
        <v>0</v>
      </c>
      <c r="W81" s="21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489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>
      <c r="A82" s="215"/>
      <c r="B82" s="216"/>
      <c r="C82" s="250"/>
      <c r="D82" s="241"/>
      <c r="E82" s="241"/>
      <c r="F82" s="241"/>
      <c r="G82" s="241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135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29">
        <v>38</v>
      </c>
      <c r="B83" s="230" t="s">
        <v>492</v>
      </c>
      <c r="C83" s="244" t="s">
        <v>493</v>
      </c>
      <c r="D83" s="231"/>
      <c r="E83" s="232">
        <v>0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4"/>
      <c r="S83" s="234" t="s">
        <v>326</v>
      </c>
      <c r="T83" s="235" t="s">
        <v>327</v>
      </c>
      <c r="U83" s="218">
        <v>0</v>
      </c>
      <c r="V83" s="218">
        <f>ROUND(E83*U83,2)</f>
        <v>0</v>
      </c>
      <c r="W83" s="21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201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>
      <c r="A84" s="215"/>
      <c r="B84" s="216"/>
      <c r="C84" s="250"/>
      <c r="D84" s="241"/>
      <c r="E84" s="241"/>
      <c r="F84" s="241"/>
      <c r="G84" s="241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135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29">
        <v>39</v>
      </c>
      <c r="B85" s="230" t="s">
        <v>494</v>
      </c>
      <c r="C85" s="244" t="s">
        <v>495</v>
      </c>
      <c r="D85" s="231" t="s">
        <v>488</v>
      </c>
      <c r="E85" s="232">
        <v>8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4"/>
      <c r="S85" s="234" t="s">
        <v>326</v>
      </c>
      <c r="T85" s="235" t="s">
        <v>327</v>
      </c>
      <c r="U85" s="218">
        <v>0</v>
      </c>
      <c r="V85" s="218">
        <f>ROUND(E85*U85,2)</f>
        <v>0</v>
      </c>
      <c r="W85" s="21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489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15"/>
      <c r="B86" s="216"/>
      <c r="C86" s="250"/>
      <c r="D86" s="241"/>
      <c r="E86" s="241"/>
      <c r="F86" s="241"/>
      <c r="G86" s="241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135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29">
        <v>40</v>
      </c>
      <c r="B87" s="230" t="s">
        <v>496</v>
      </c>
      <c r="C87" s="244" t="s">
        <v>497</v>
      </c>
      <c r="D87" s="231" t="s">
        <v>488</v>
      </c>
      <c r="E87" s="232">
        <v>4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4"/>
      <c r="S87" s="234" t="s">
        <v>326</v>
      </c>
      <c r="T87" s="235" t="s">
        <v>327</v>
      </c>
      <c r="U87" s="218">
        <v>0</v>
      </c>
      <c r="V87" s="218">
        <f>ROUND(E87*U87,2)</f>
        <v>0</v>
      </c>
      <c r="W87" s="21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489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15"/>
      <c r="B88" s="216"/>
      <c r="C88" s="250"/>
      <c r="D88" s="241"/>
      <c r="E88" s="241"/>
      <c r="F88" s="241"/>
      <c r="G88" s="241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135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>
      <c r="A89" s="223" t="s">
        <v>123</v>
      </c>
      <c r="B89" s="224" t="s">
        <v>67</v>
      </c>
      <c r="C89" s="243" t="s">
        <v>68</v>
      </c>
      <c r="D89" s="225"/>
      <c r="E89" s="226"/>
      <c r="F89" s="227"/>
      <c r="G89" s="227">
        <f>SUMIF(AG90:AG95,"&lt;&gt;NOR",G90:G95)</f>
        <v>0</v>
      </c>
      <c r="H89" s="227"/>
      <c r="I89" s="227">
        <f>SUM(I90:I95)</f>
        <v>0</v>
      </c>
      <c r="J89" s="227"/>
      <c r="K89" s="227">
        <f>SUM(K90:K95)</f>
        <v>0</v>
      </c>
      <c r="L89" s="227"/>
      <c r="M89" s="227">
        <f>SUM(M90:M95)</f>
        <v>0</v>
      </c>
      <c r="N89" s="227"/>
      <c r="O89" s="227">
        <f>SUM(O90:O95)</f>
        <v>0</v>
      </c>
      <c r="P89" s="227"/>
      <c r="Q89" s="227">
        <f>SUM(Q90:Q95)</f>
        <v>0</v>
      </c>
      <c r="R89" s="227"/>
      <c r="S89" s="227"/>
      <c r="T89" s="228"/>
      <c r="U89" s="222"/>
      <c r="V89" s="222">
        <f>SUM(V90:V95)</f>
        <v>0</v>
      </c>
      <c r="W89" s="222"/>
      <c r="AG89" t="s">
        <v>124</v>
      </c>
    </row>
    <row r="90" spans="1:60" outlineLevel="1">
      <c r="A90" s="229">
        <v>41</v>
      </c>
      <c r="B90" s="230" t="s">
        <v>498</v>
      </c>
      <c r="C90" s="244" t="s">
        <v>499</v>
      </c>
      <c r="D90" s="231" t="s">
        <v>143</v>
      </c>
      <c r="E90" s="232">
        <v>60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4"/>
      <c r="S90" s="234" t="s">
        <v>326</v>
      </c>
      <c r="T90" s="235" t="s">
        <v>327</v>
      </c>
      <c r="U90" s="218">
        <v>0</v>
      </c>
      <c r="V90" s="218">
        <f>ROUND(E90*U90,2)</f>
        <v>0</v>
      </c>
      <c r="W90" s="21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201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15"/>
      <c r="B91" s="216"/>
      <c r="C91" s="250"/>
      <c r="D91" s="241"/>
      <c r="E91" s="241"/>
      <c r="F91" s="241"/>
      <c r="G91" s="241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135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>
      <c r="A92" s="229">
        <v>42</v>
      </c>
      <c r="B92" s="230" t="s">
        <v>500</v>
      </c>
      <c r="C92" s="244" t="s">
        <v>501</v>
      </c>
      <c r="D92" s="231" t="s">
        <v>325</v>
      </c>
      <c r="E92" s="232">
        <v>3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4"/>
      <c r="S92" s="234" t="s">
        <v>326</v>
      </c>
      <c r="T92" s="235" t="s">
        <v>327</v>
      </c>
      <c r="U92" s="218">
        <v>0</v>
      </c>
      <c r="V92" s="218">
        <f>ROUND(E92*U92,2)</f>
        <v>0</v>
      </c>
      <c r="W92" s="21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201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>
      <c r="A93" s="215"/>
      <c r="B93" s="216"/>
      <c r="C93" s="250"/>
      <c r="D93" s="241"/>
      <c r="E93" s="241"/>
      <c r="F93" s="241"/>
      <c r="G93" s="241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135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>
      <c r="A94" s="229">
        <v>43</v>
      </c>
      <c r="B94" s="230" t="s">
        <v>502</v>
      </c>
      <c r="C94" s="244" t="s">
        <v>503</v>
      </c>
      <c r="D94" s="231" t="s">
        <v>325</v>
      </c>
      <c r="E94" s="232">
        <v>21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21</v>
      </c>
      <c r="M94" s="234">
        <f>G94*(1+L94/100)</f>
        <v>0</v>
      </c>
      <c r="N94" s="234">
        <v>0</v>
      </c>
      <c r="O94" s="234">
        <f>ROUND(E94*N94,2)</f>
        <v>0</v>
      </c>
      <c r="P94" s="234">
        <v>0</v>
      </c>
      <c r="Q94" s="234">
        <f>ROUND(E94*P94,2)</f>
        <v>0</v>
      </c>
      <c r="R94" s="234"/>
      <c r="S94" s="234" t="s">
        <v>326</v>
      </c>
      <c r="T94" s="235" t="s">
        <v>327</v>
      </c>
      <c r="U94" s="218">
        <v>0</v>
      </c>
      <c r="V94" s="218">
        <f>ROUND(E94*U94,2)</f>
        <v>0</v>
      </c>
      <c r="W94" s="21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201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15"/>
      <c r="B95" s="216"/>
      <c r="C95" s="250"/>
      <c r="D95" s="241"/>
      <c r="E95" s="241"/>
      <c r="F95" s="241"/>
      <c r="G95" s="241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135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>
      <c r="A96" s="223" t="s">
        <v>123</v>
      </c>
      <c r="B96" s="224" t="s">
        <v>89</v>
      </c>
      <c r="C96" s="243" t="s">
        <v>90</v>
      </c>
      <c r="D96" s="225"/>
      <c r="E96" s="226"/>
      <c r="F96" s="227"/>
      <c r="G96" s="227">
        <f>SUMIF(AG97:AG98,"&lt;&gt;NOR",G97:G98)</f>
        <v>0</v>
      </c>
      <c r="H96" s="227"/>
      <c r="I96" s="227">
        <f>SUM(I97:I98)</f>
        <v>0</v>
      </c>
      <c r="J96" s="227"/>
      <c r="K96" s="227">
        <f>SUM(K97:K98)</f>
        <v>0</v>
      </c>
      <c r="L96" s="227"/>
      <c r="M96" s="227">
        <f>SUM(M97:M98)</f>
        <v>0</v>
      </c>
      <c r="N96" s="227"/>
      <c r="O96" s="227">
        <f>SUM(O97:O98)</f>
        <v>0</v>
      </c>
      <c r="P96" s="227"/>
      <c r="Q96" s="227">
        <f>SUM(Q97:Q98)</f>
        <v>0</v>
      </c>
      <c r="R96" s="227"/>
      <c r="S96" s="227"/>
      <c r="T96" s="228"/>
      <c r="U96" s="222"/>
      <c r="V96" s="222">
        <f>SUM(V97:V98)</f>
        <v>0</v>
      </c>
      <c r="W96" s="222"/>
      <c r="AG96" t="s">
        <v>124</v>
      </c>
    </row>
    <row r="97" spans="1:60" outlineLevel="1">
      <c r="A97" s="229">
        <v>44</v>
      </c>
      <c r="B97" s="230" t="s">
        <v>504</v>
      </c>
      <c r="C97" s="244" t="s">
        <v>505</v>
      </c>
      <c r="D97" s="231" t="s">
        <v>506</v>
      </c>
      <c r="E97" s="232">
        <v>1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4">
        <v>0</v>
      </c>
      <c r="O97" s="234">
        <f>ROUND(E97*N97,2)</f>
        <v>0</v>
      </c>
      <c r="P97" s="234">
        <v>0</v>
      </c>
      <c r="Q97" s="234">
        <f>ROUND(E97*P97,2)</f>
        <v>0</v>
      </c>
      <c r="R97" s="234"/>
      <c r="S97" s="234" t="s">
        <v>326</v>
      </c>
      <c r="T97" s="235" t="s">
        <v>327</v>
      </c>
      <c r="U97" s="218">
        <v>0</v>
      </c>
      <c r="V97" s="218">
        <f>ROUND(E97*U97,2)</f>
        <v>0</v>
      </c>
      <c r="W97" s="21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296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15"/>
      <c r="B98" s="216"/>
      <c r="C98" s="250"/>
      <c r="D98" s="241"/>
      <c r="E98" s="241"/>
      <c r="F98" s="241"/>
      <c r="G98" s="241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135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>
      <c r="A99" s="223" t="s">
        <v>123</v>
      </c>
      <c r="B99" s="224" t="s">
        <v>97</v>
      </c>
      <c r="C99" s="243" t="s">
        <v>28</v>
      </c>
      <c r="D99" s="225"/>
      <c r="E99" s="226"/>
      <c r="F99" s="227"/>
      <c r="G99" s="227">
        <f>SUMIF(AG100:AG101,"&lt;&gt;NOR",G100:G101)</f>
        <v>0</v>
      </c>
      <c r="H99" s="227"/>
      <c r="I99" s="227">
        <f>SUM(I100:I101)</f>
        <v>0</v>
      </c>
      <c r="J99" s="227"/>
      <c r="K99" s="227">
        <f>SUM(K100:K101)</f>
        <v>0</v>
      </c>
      <c r="L99" s="227"/>
      <c r="M99" s="227">
        <f>SUM(M100:M101)</f>
        <v>0</v>
      </c>
      <c r="N99" s="227"/>
      <c r="O99" s="227">
        <f>SUM(O100:O101)</f>
        <v>0</v>
      </c>
      <c r="P99" s="227"/>
      <c r="Q99" s="227">
        <f>SUM(Q100:Q101)</f>
        <v>0</v>
      </c>
      <c r="R99" s="227"/>
      <c r="S99" s="227"/>
      <c r="T99" s="228"/>
      <c r="U99" s="222"/>
      <c r="V99" s="222">
        <f>SUM(V100:V101)</f>
        <v>0</v>
      </c>
      <c r="W99" s="222"/>
      <c r="AG99" t="s">
        <v>124</v>
      </c>
    </row>
    <row r="100" spans="1:60" outlineLevel="1">
      <c r="A100" s="229">
        <v>45</v>
      </c>
      <c r="B100" s="230" t="s">
        <v>507</v>
      </c>
      <c r="C100" s="244" t="s">
        <v>508</v>
      </c>
      <c r="D100" s="231" t="s">
        <v>509</v>
      </c>
      <c r="E100" s="232">
        <v>1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4">
        <v>0</v>
      </c>
      <c r="O100" s="234">
        <f>ROUND(E100*N100,2)</f>
        <v>0</v>
      </c>
      <c r="P100" s="234">
        <v>0</v>
      </c>
      <c r="Q100" s="234">
        <f>ROUND(E100*P100,2)</f>
        <v>0</v>
      </c>
      <c r="R100" s="234"/>
      <c r="S100" s="234" t="s">
        <v>326</v>
      </c>
      <c r="T100" s="235" t="s">
        <v>327</v>
      </c>
      <c r="U100" s="218">
        <v>0</v>
      </c>
      <c r="V100" s="218">
        <f>ROUND(E100*U100,2)</f>
        <v>0</v>
      </c>
      <c r="W100" s="21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510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>
      <c r="A101" s="215"/>
      <c r="B101" s="216"/>
      <c r="C101" s="250"/>
      <c r="D101" s="241"/>
      <c r="E101" s="241"/>
      <c r="F101" s="241"/>
      <c r="G101" s="241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135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>
      <c r="A102" s="5"/>
      <c r="B102" s="6"/>
      <c r="C102" s="251"/>
      <c r="D102" s="8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AE102">
        <v>15</v>
      </c>
      <c r="AF102">
        <v>21</v>
      </c>
    </row>
    <row r="103" spans="1:60">
      <c r="A103" s="211"/>
      <c r="B103" s="212" t="s">
        <v>29</v>
      </c>
      <c r="C103" s="252"/>
      <c r="D103" s="213"/>
      <c r="E103" s="214"/>
      <c r="F103" s="214"/>
      <c r="G103" s="242">
        <f>G8+G89+G96+G99</f>
        <v>0</v>
      </c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AE103">
        <f>SUMIF(L7:L101,AE102,G7:G101)</f>
        <v>0</v>
      </c>
      <c r="AF103">
        <f>SUMIF(L7:L101,AF102,G7:G101)</f>
        <v>0</v>
      </c>
      <c r="AG103" t="s">
        <v>350</v>
      </c>
    </row>
    <row r="104" spans="1:60">
      <c r="C104" s="253"/>
      <c r="D104" s="192"/>
      <c r="AG104" t="s">
        <v>351</v>
      </c>
    </row>
    <row r="105" spans="1:60">
      <c r="D105" s="192"/>
    </row>
    <row r="106" spans="1:60">
      <c r="D106" s="192"/>
    </row>
    <row r="107" spans="1:60">
      <c r="D107" s="192"/>
    </row>
    <row r="108" spans="1:60">
      <c r="D108" s="192"/>
    </row>
    <row r="109" spans="1:60">
      <c r="D109" s="192"/>
    </row>
    <row r="110" spans="1:60">
      <c r="D110" s="192"/>
    </row>
    <row r="111" spans="1:60">
      <c r="D111" s="192"/>
    </row>
    <row r="112" spans="1:60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918B" sheet="1"/>
  <mergeCells count="49">
    <mergeCell ref="C101:G101"/>
    <mergeCell ref="C86:G86"/>
    <mergeCell ref="C88:G88"/>
    <mergeCell ref="C91:G91"/>
    <mergeCell ref="C93:G93"/>
    <mergeCell ref="C95:G95"/>
    <mergeCell ref="C98:G98"/>
    <mergeCell ref="C74:G74"/>
    <mergeCell ref="C76:G76"/>
    <mergeCell ref="C78:G78"/>
    <mergeCell ref="C80:G80"/>
    <mergeCell ref="C82:G82"/>
    <mergeCell ref="C84:G84"/>
    <mergeCell ref="C62:G62"/>
    <mergeCell ref="C64:G64"/>
    <mergeCell ref="C66:G66"/>
    <mergeCell ref="C68:G68"/>
    <mergeCell ref="C70:G70"/>
    <mergeCell ref="C72:G72"/>
    <mergeCell ref="C50:G50"/>
    <mergeCell ref="C52:G52"/>
    <mergeCell ref="C54:G54"/>
    <mergeCell ref="C56:G56"/>
    <mergeCell ref="C58:G58"/>
    <mergeCell ref="C60:G60"/>
    <mergeCell ref="C38:G38"/>
    <mergeCell ref="C40:G40"/>
    <mergeCell ref="C42:G42"/>
    <mergeCell ref="C44:G44"/>
    <mergeCell ref="C46:G46"/>
    <mergeCell ref="C48:G48"/>
    <mergeCell ref="C26:G26"/>
    <mergeCell ref="C28:G28"/>
    <mergeCell ref="C30:G30"/>
    <mergeCell ref="C32:G32"/>
    <mergeCell ref="C34:G34"/>
    <mergeCell ref="C36:G36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98</v>
      </c>
      <c r="B1" s="193"/>
      <c r="C1" s="193"/>
      <c r="D1" s="193"/>
      <c r="E1" s="193"/>
      <c r="F1" s="193"/>
      <c r="G1" s="193"/>
      <c r="AG1" t="s">
        <v>99</v>
      </c>
    </row>
    <row r="2" spans="1:60" ht="24.95" customHeight="1">
      <c r="A2" s="194" t="s">
        <v>7</v>
      </c>
      <c r="B2" s="72" t="s">
        <v>43</v>
      </c>
      <c r="C2" s="197" t="s">
        <v>44</v>
      </c>
      <c r="D2" s="195"/>
      <c r="E2" s="195"/>
      <c r="F2" s="195"/>
      <c r="G2" s="196"/>
      <c r="AG2" t="s">
        <v>100</v>
      </c>
    </row>
    <row r="3" spans="1:60" ht="24.95" customHeight="1">
      <c r="A3" s="194" t="s">
        <v>8</v>
      </c>
      <c r="B3" s="72" t="s">
        <v>54</v>
      </c>
      <c r="C3" s="197" t="s">
        <v>55</v>
      </c>
      <c r="D3" s="195"/>
      <c r="E3" s="195"/>
      <c r="F3" s="195"/>
      <c r="G3" s="196"/>
      <c r="AC3" s="129" t="s">
        <v>100</v>
      </c>
      <c r="AG3" t="s">
        <v>101</v>
      </c>
    </row>
    <row r="4" spans="1:60" ht="24.95" customHeight="1">
      <c r="A4" s="198" t="s">
        <v>9</v>
      </c>
      <c r="B4" s="199" t="s">
        <v>61</v>
      </c>
      <c r="C4" s="200" t="s">
        <v>62</v>
      </c>
      <c r="D4" s="201"/>
      <c r="E4" s="201"/>
      <c r="F4" s="201"/>
      <c r="G4" s="202"/>
      <c r="AG4" t="s">
        <v>102</v>
      </c>
    </row>
    <row r="5" spans="1:60">
      <c r="D5" s="192"/>
    </row>
    <row r="6" spans="1:60" ht="38.25">
      <c r="A6" s="204" t="s">
        <v>103</v>
      </c>
      <c r="B6" s="206" t="s">
        <v>104</v>
      </c>
      <c r="C6" s="206" t="s">
        <v>105</v>
      </c>
      <c r="D6" s="205" t="s">
        <v>106</v>
      </c>
      <c r="E6" s="204" t="s">
        <v>107</v>
      </c>
      <c r="F6" s="203" t="s">
        <v>108</v>
      </c>
      <c r="G6" s="204" t="s">
        <v>29</v>
      </c>
      <c r="H6" s="207" t="s">
        <v>30</v>
      </c>
      <c r="I6" s="207" t="s">
        <v>109</v>
      </c>
      <c r="J6" s="207" t="s">
        <v>31</v>
      </c>
      <c r="K6" s="207" t="s">
        <v>110</v>
      </c>
      <c r="L6" s="207" t="s">
        <v>111</v>
      </c>
      <c r="M6" s="207" t="s">
        <v>112</v>
      </c>
      <c r="N6" s="207" t="s">
        <v>113</v>
      </c>
      <c r="O6" s="207" t="s">
        <v>114</v>
      </c>
      <c r="P6" s="207" t="s">
        <v>115</v>
      </c>
      <c r="Q6" s="207" t="s">
        <v>116</v>
      </c>
      <c r="R6" s="207" t="s">
        <v>117</v>
      </c>
      <c r="S6" s="207" t="s">
        <v>118</v>
      </c>
      <c r="T6" s="207" t="s">
        <v>119</v>
      </c>
      <c r="U6" s="207" t="s">
        <v>120</v>
      </c>
      <c r="V6" s="207" t="s">
        <v>121</v>
      </c>
      <c r="W6" s="207" t="s">
        <v>122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3" t="s">
        <v>123</v>
      </c>
      <c r="B8" s="224" t="s">
        <v>96</v>
      </c>
      <c r="C8" s="243" t="s">
        <v>27</v>
      </c>
      <c r="D8" s="225"/>
      <c r="E8" s="226"/>
      <c r="F8" s="227"/>
      <c r="G8" s="227">
        <f>SUMIF(AG9:AG41,"&lt;&gt;NOR",G9:G41)</f>
        <v>0</v>
      </c>
      <c r="H8" s="227"/>
      <c r="I8" s="227">
        <f>SUM(I9:I41)</f>
        <v>0</v>
      </c>
      <c r="J8" s="227"/>
      <c r="K8" s="227">
        <f>SUM(K9:K41)</f>
        <v>0</v>
      </c>
      <c r="L8" s="227"/>
      <c r="M8" s="227">
        <f>SUM(M9:M41)</f>
        <v>0</v>
      </c>
      <c r="N8" s="227"/>
      <c r="O8" s="227">
        <f>SUM(O9:O41)</f>
        <v>0</v>
      </c>
      <c r="P8" s="227"/>
      <c r="Q8" s="227">
        <f>SUM(Q9:Q41)</f>
        <v>0</v>
      </c>
      <c r="R8" s="227"/>
      <c r="S8" s="227"/>
      <c r="T8" s="228"/>
      <c r="U8" s="222"/>
      <c r="V8" s="222">
        <f>SUM(V9:V41)</f>
        <v>0</v>
      </c>
      <c r="W8" s="222"/>
      <c r="AG8" t="s">
        <v>124</v>
      </c>
    </row>
    <row r="9" spans="1:60" outlineLevel="1">
      <c r="A9" s="229">
        <v>1</v>
      </c>
      <c r="B9" s="230" t="s">
        <v>511</v>
      </c>
      <c r="C9" s="244" t="s">
        <v>512</v>
      </c>
      <c r="D9" s="231" t="s">
        <v>509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129</v>
      </c>
      <c r="T9" s="235" t="s">
        <v>327</v>
      </c>
      <c r="U9" s="218">
        <v>0</v>
      </c>
      <c r="V9" s="218">
        <f>ROUND(E9*U9,2)</f>
        <v>0</v>
      </c>
      <c r="W9" s="21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510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50"/>
      <c r="D10" s="241"/>
      <c r="E10" s="241"/>
      <c r="F10" s="241"/>
      <c r="G10" s="241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135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29">
        <v>2</v>
      </c>
      <c r="B11" s="230" t="s">
        <v>513</v>
      </c>
      <c r="C11" s="244" t="s">
        <v>514</v>
      </c>
      <c r="D11" s="231" t="s">
        <v>509</v>
      </c>
      <c r="E11" s="232">
        <v>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 t="s">
        <v>129</v>
      </c>
      <c r="T11" s="235" t="s">
        <v>327</v>
      </c>
      <c r="U11" s="218">
        <v>0</v>
      </c>
      <c r="V11" s="218">
        <f>ROUND(E11*U11,2)</f>
        <v>0</v>
      </c>
      <c r="W11" s="21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510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15"/>
      <c r="B12" s="216"/>
      <c r="C12" s="250"/>
      <c r="D12" s="241"/>
      <c r="E12" s="241"/>
      <c r="F12" s="241"/>
      <c r="G12" s="241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135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29">
        <v>3</v>
      </c>
      <c r="B13" s="230" t="s">
        <v>515</v>
      </c>
      <c r="C13" s="244" t="s">
        <v>516</v>
      </c>
      <c r="D13" s="231" t="s">
        <v>509</v>
      </c>
      <c r="E13" s="232">
        <v>1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 t="s">
        <v>129</v>
      </c>
      <c r="T13" s="235" t="s">
        <v>327</v>
      </c>
      <c r="U13" s="218">
        <v>0</v>
      </c>
      <c r="V13" s="218">
        <f>ROUND(E13*U13,2)</f>
        <v>0</v>
      </c>
      <c r="W13" s="21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510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15"/>
      <c r="B14" s="216"/>
      <c r="C14" s="250"/>
      <c r="D14" s="241"/>
      <c r="E14" s="241"/>
      <c r="F14" s="241"/>
      <c r="G14" s="241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135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29">
        <v>4</v>
      </c>
      <c r="B15" s="230" t="s">
        <v>517</v>
      </c>
      <c r="C15" s="244" t="s">
        <v>518</v>
      </c>
      <c r="D15" s="231" t="s">
        <v>509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129</v>
      </c>
      <c r="T15" s="235" t="s">
        <v>327</v>
      </c>
      <c r="U15" s="218">
        <v>0</v>
      </c>
      <c r="V15" s="218">
        <f>ROUND(E15*U15,2)</f>
        <v>0</v>
      </c>
      <c r="W15" s="21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510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15"/>
      <c r="B16" s="216"/>
      <c r="C16" s="250"/>
      <c r="D16" s="241"/>
      <c r="E16" s="241"/>
      <c r="F16" s="241"/>
      <c r="G16" s="241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135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29">
        <v>5</v>
      </c>
      <c r="B17" s="230" t="s">
        <v>519</v>
      </c>
      <c r="C17" s="244" t="s">
        <v>520</v>
      </c>
      <c r="D17" s="231" t="s">
        <v>509</v>
      </c>
      <c r="E17" s="232">
        <v>1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/>
      <c r="S17" s="234" t="s">
        <v>129</v>
      </c>
      <c r="T17" s="235" t="s">
        <v>327</v>
      </c>
      <c r="U17" s="218">
        <v>0</v>
      </c>
      <c r="V17" s="218">
        <f>ROUND(E17*U17,2)</f>
        <v>0</v>
      </c>
      <c r="W17" s="21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510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15"/>
      <c r="B18" s="216"/>
      <c r="C18" s="250"/>
      <c r="D18" s="241"/>
      <c r="E18" s="241"/>
      <c r="F18" s="241"/>
      <c r="G18" s="241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135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29">
        <v>6</v>
      </c>
      <c r="B19" s="230" t="s">
        <v>521</v>
      </c>
      <c r="C19" s="244" t="s">
        <v>522</v>
      </c>
      <c r="D19" s="231" t="s">
        <v>509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129</v>
      </c>
      <c r="T19" s="235" t="s">
        <v>327</v>
      </c>
      <c r="U19" s="218">
        <v>0</v>
      </c>
      <c r="V19" s="218">
        <f>ROUND(E19*U19,2)</f>
        <v>0</v>
      </c>
      <c r="W19" s="21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510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15"/>
      <c r="B20" s="216"/>
      <c r="C20" s="246" t="s">
        <v>523</v>
      </c>
      <c r="D20" s="220"/>
      <c r="E20" s="221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134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15"/>
      <c r="B21" s="216"/>
      <c r="C21" s="246" t="s">
        <v>524</v>
      </c>
      <c r="D21" s="220"/>
      <c r="E21" s="221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134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15"/>
      <c r="B22" s="216"/>
      <c r="C22" s="246" t="s">
        <v>525</v>
      </c>
      <c r="D22" s="220"/>
      <c r="E22" s="221">
        <v>1</v>
      </c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134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15"/>
      <c r="B23" s="216"/>
      <c r="C23" s="247"/>
      <c r="D23" s="238"/>
      <c r="E23" s="238"/>
      <c r="F23" s="238"/>
      <c r="G23" s="23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135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29">
        <v>7</v>
      </c>
      <c r="B24" s="230" t="s">
        <v>526</v>
      </c>
      <c r="C24" s="244" t="s">
        <v>527</v>
      </c>
      <c r="D24" s="231" t="s">
        <v>509</v>
      </c>
      <c r="E24" s="232">
        <v>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4"/>
      <c r="S24" s="234" t="s">
        <v>129</v>
      </c>
      <c r="T24" s="235" t="s">
        <v>327</v>
      </c>
      <c r="U24" s="218">
        <v>0</v>
      </c>
      <c r="V24" s="218">
        <f>ROUND(E24*U24,2)</f>
        <v>0</v>
      </c>
      <c r="W24" s="21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510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15"/>
      <c r="B25" s="216"/>
      <c r="C25" s="250"/>
      <c r="D25" s="241"/>
      <c r="E25" s="241"/>
      <c r="F25" s="241"/>
      <c r="G25" s="241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135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29">
        <v>8</v>
      </c>
      <c r="B26" s="230" t="s">
        <v>528</v>
      </c>
      <c r="C26" s="244" t="s">
        <v>529</v>
      </c>
      <c r="D26" s="231" t="s">
        <v>509</v>
      </c>
      <c r="E26" s="232">
        <v>1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/>
      <c r="S26" s="234" t="s">
        <v>129</v>
      </c>
      <c r="T26" s="235" t="s">
        <v>327</v>
      </c>
      <c r="U26" s="218">
        <v>0</v>
      </c>
      <c r="V26" s="218">
        <f>ROUND(E26*U26,2)</f>
        <v>0</v>
      </c>
      <c r="W26" s="21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510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15"/>
      <c r="B27" s="216"/>
      <c r="C27" s="250"/>
      <c r="D27" s="241"/>
      <c r="E27" s="241"/>
      <c r="F27" s="241"/>
      <c r="G27" s="241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135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29">
        <v>9</v>
      </c>
      <c r="B28" s="230" t="s">
        <v>530</v>
      </c>
      <c r="C28" s="244" t="s">
        <v>531</v>
      </c>
      <c r="D28" s="231" t="s">
        <v>509</v>
      </c>
      <c r="E28" s="232">
        <v>1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/>
      <c r="S28" s="234" t="s">
        <v>129</v>
      </c>
      <c r="T28" s="235" t="s">
        <v>327</v>
      </c>
      <c r="U28" s="218">
        <v>0</v>
      </c>
      <c r="V28" s="218">
        <f>ROUND(E28*U28,2)</f>
        <v>0</v>
      </c>
      <c r="W28" s="21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510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15"/>
      <c r="B29" s="216"/>
      <c r="C29" s="250"/>
      <c r="D29" s="241"/>
      <c r="E29" s="241"/>
      <c r="F29" s="241"/>
      <c r="G29" s="241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135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29">
        <v>10</v>
      </c>
      <c r="B30" s="230" t="s">
        <v>532</v>
      </c>
      <c r="C30" s="244" t="s">
        <v>533</v>
      </c>
      <c r="D30" s="231" t="s">
        <v>509</v>
      </c>
      <c r="E30" s="232">
        <v>1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/>
      <c r="S30" s="234" t="s">
        <v>129</v>
      </c>
      <c r="T30" s="235" t="s">
        <v>327</v>
      </c>
      <c r="U30" s="218">
        <v>0</v>
      </c>
      <c r="V30" s="218">
        <f>ROUND(E30*U30,2)</f>
        <v>0</v>
      </c>
      <c r="W30" s="21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510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15"/>
      <c r="B31" s="216"/>
      <c r="C31" s="250"/>
      <c r="D31" s="241"/>
      <c r="E31" s="241"/>
      <c r="F31" s="241"/>
      <c r="G31" s="241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135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29">
        <v>11</v>
      </c>
      <c r="B32" s="230" t="s">
        <v>534</v>
      </c>
      <c r="C32" s="244" t="s">
        <v>535</v>
      </c>
      <c r="D32" s="231" t="s">
        <v>509</v>
      </c>
      <c r="E32" s="232">
        <v>1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129</v>
      </c>
      <c r="T32" s="235" t="s">
        <v>327</v>
      </c>
      <c r="U32" s="218">
        <v>0</v>
      </c>
      <c r="V32" s="218">
        <f>ROUND(E32*U32,2)</f>
        <v>0</v>
      </c>
      <c r="W32" s="21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510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15"/>
      <c r="B33" s="216"/>
      <c r="C33" s="250"/>
      <c r="D33" s="241"/>
      <c r="E33" s="241"/>
      <c r="F33" s="241"/>
      <c r="G33" s="241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135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29">
        <v>12</v>
      </c>
      <c r="B34" s="230" t="s">
        <v>536</v>
      </c>
      <c r="C34" s="244" t="s">
        <v>537</v>
      </c>
      <c r="D34" s="231" t="s">
        <v>509</v>
      </c>
      <c r="E34" s="232">
        <v>1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/>
      <c r="S34" s="234" t="s">
        <v>129</v>
      </c>
      <c r="T34" s="235" t="s">
        <v>327</v>
      </c>
      <c r="U34" s="218">
        <v>0</v>
      </c>
      <c r="V34" s="218">
        <f>ROUND(E34*U34,2)</f>
        <v>0</v>
      </c>
      <c r="W34" s="21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510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15"/>
      <c r="B35" s="216"/>
      <c r="C35" s="250"/>
      <c r="D35" s="241"/>
      <c r="E35" s="241"/>
      <c r="F35" s="241"/>
      <c r="G35" s="241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135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29">
        <v>13</v>
      </c>
      <c r="B36" s="230" t="s">
        <v>538</v>
      </c>
      <c r="C36" s="244" t="s">
        <v>539</v>
      </c>
      <c r="D36" s="231" t="s">
        <v>509</v>
      </c>
      <c r="E36" s="232">
        <v>1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4"/>
      <c r="S36" s="234" t="s">
        <v>129</v>
      </c>
      <c r="T36" s="235" t="s">
        <v>327</v>
      </c>
      <c r="U36" s="218">
        <v>0</v>
      </c>
      <c r="V36" s="218">
        <f>ROUND(E36*U36,2)</f>
        <v>0</v>
      </c>
      <c r="W36" s="21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510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15"/>
      <c r="B37" s="216"/>
      <c r="C37" s="250"/>
      <c r="D37" s="241"/>
      <c r="E37" s="241"/>
      <c r="F37" s="241"/>
      <c r="G37" s="241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135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29">
        <v>14</v>
      </c>
      <c r="B38" s="230" t="s">
        <v>540</v>
      </c>
      <c r="C38" s="244" t="s">
        <v>541</v>
      </c>
      <c r="D38" s="231" t="s">
        <v>509</v>
      </c>
      <c r="E38" s="232">
        <v>1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4"/>
      <c r="S38" s="234" t="s">
        <v>129</v>
      </c>
      <c r="T38" s="235" t="s">
        <v>327</v>
      </c>
      <c r="U38" s="218">
        <v>0</v>
      </c>
      <c r="V38" s="218">
        <f>ROUND(E38*U38,2)</f>
        <v>0</v>
      </c>
      <c r="W38" s="21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510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15"/>
      <c r="B39" s="216"/>
      <c r="C39" s="250"/>
      <c r="D39" s="241"/>
      <c r="E39" s="241"/>
      <c r="F39" s="241"/>
      <c r="G39" s="241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135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29">
        <v>15</v>
      </c>
      <c r="B40" s="230" t="s">
        <v>542</v>
      </c>
      <c r="C40" s="244" t="s">
        <v>543</v>
      </c>
      <c r="D40" s="231" t="s">
        <v>509</v>
      </c>
      <c r="E40" s="232">
        <v>1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4"/>
      <c r="S40" s="234" t="s">
        <v>129</v>
      </c>
      <c r="T40" s="235" t="s">
        <v>327</v>
      </c>
      <c r="U40" s="218">
        <v>0</v>
      </c>
      <c r="V40" s="218">
        <f>ROUND(E40*U40,2)</f>
        <v>0</v>
      </c>
      <c r="W40" s="21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510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15"/>
      <c r="B41" s="216"/>
      <c r="C41" s="250"/>
      <c r="D41" s="241"/>
      <c r="E41" s="241"/>
      <c r="F41" s="241"/>
      <c r="G41" s="241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135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>
      <c r="A42" s="5"/>
      <c r="B42" s="6"/>
      <c r="C42" s="251"/>
      <c r="D42" s="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AE42">
        <v>15</v>
      </c>
      <c r="AF42">
        <v>21</v>
      </c>
    </row>
    <row r="43" spans="1:60">
      <c r="A43" s="211"/>
      <c r="B43" s="212" t="s">
        <v>29</v>
      </c>
      <c r="C43" s="252"/>
      <c r="D43" s="213"/>
      <c r="E43" s="214"/>
      <c r="F43" s="214"/>
      <c r="G43" s="242">
        <f>G8</f>
        <v>0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AE43">
        <f>SUMIF(L7:L41,AE42,G7:G41)</f>
        <v>0</v>
      </c>
      <c r="AF43">
        <f>SUMIF(L7:L41,AF42,G7:G41)</f>
        <v>0</v>
      </c>
      <c r="AG43" t="s">
        <v>350</v>
      </c>
    </row>
    <row r="44" spans="1:60">
      <c r="C44" s="253"/>
      <c r="D44" s="192"/>
      <c r="AG44" t="s">
        <v>351</v>
      </c>
    </row>
    <row r="45" spans="1:60">
      <c r="D45" s="192"/>
    </row>
    <row r="46" spans="1:60">
      <c r="D46" s="192"/>
    </row>
    <row r="47" spans="1:60">
      <c r="D47" s="192"/>
    </row>
    <row r="48" spans="1:60">
      <c r="D48" s="192"/>
    </row>
    <row r="49" spans="4:4">
      <c r="D49" s="192"/>
    </row>
    <row r="50" spans="4:4">
      <c r="D50" s="192"/>
    </row>
    <row r="51" spans="4:4">
      <c r="D51" s="192"/>
    </row>
    <row r="52" spans="4:4">
      <c r="D52" s="192"/>
    </row>
    <row r="53" spans="4:4">
      <c r="D53" s="192"/>
    </row>
    <row r="54" spans="4:4">
      <c r="D54" s="192"/>
    </row>
    <row r="55" spans="4:4">
      <c r="D55" s="192"/>
    </row>
    <row r="56" spans="4:4">
      <c r="D56" s="192"/>
    </row>
    <row r="57" spans="4:4">
      <c r="D57" s="192"/>
    </row>
    <row r="58" spans="4:4">
      <c r="D58" s="192"/>
    </row>
    <row r="59" spans="4:4">
      <c r="D59" s="192"/>
    </row>
    <row r="60" spans="4:4">
      <c r="D60" s="192"/>
    </row>
    <row r="61" spans="4:4">
      <c r="D61" s="192"/>
    </row>
    <row r="62" spans="4:4">
      <c r="D62" s="192"/>
    </row>
    <row r="63" spans="4:4">
      <c r="D63" s="192"/>
    </row>
    <row r="64" spans="4:4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918B" sheet="1"/>
  <mergeCells count="19">
    <mergeCell ref="C41:G41"/>
    <mergeCell ref="C29:G29"/>
    <mergeCell ref="C31:G31"/>
    <mergeCell ref="C33:G33"/>
    <mergeCell ref="C35:G35"/>
    <mergeCell ref="C37:G37"/>
    <mergeCell ref="C39:G39"/>
    <mergeCell ref="C14:G14"/>
    <mergeCell ref="C16:G16"/>
    <mergeCell ref="C18:G18"/>
    <mergeCell ref="C23:G23"/>
    <mergeCell ref="C25:G25"/>
    <mergeCell ref="C27:G2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01 01 Pol</vt:lpstr>
      <vt:lpstr>01 02 Pol</vt:lpstr>
      <vt:lpstr>01 03 Pol</vt:lpstr>
      <vt:lpstr>01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'01 04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'01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2018-11-19T13:03:43Z</dcterms:modified>
</cp:coreProperties>
</file>